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3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<sst xmlns="http://schemas.openxmlformats.org/spreadsheetml/2006/main" count="887" uniqueCount="180">
  <si>
    <t>Название</t>
  </si>
  <si>
    <t>КВСР</t>
  </si>
  <si>
    <t>КФСР</t>
  </si>
  <si>
    <t>КВР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</si>
  <si>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</si>
  <si>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</si>
  <si>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</si>
  <si>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</si>
  <si>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</si>
  <si>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</si>
  <si>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</si>
  <si>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</si>
  <si>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</si>
  <si>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</si>
  <si>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</si>
  <si>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</si>
  <si>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02000</t>
  </si>
  <si>
    <t>Закупка товаров, работ и услуг для обеспечения государственных (муниципальных) нужд</t>
  </si>
  <si>
    <t>200</t>
  </si>
  <si>
    <t>2</t>
  </si>
  <si>
    <t>242</t>
  </si>
  <si>
    <t>244</t>
  </si>
  <si>
    <t>Расходы на иные бюджетные ассигнования по непрограммному направлению расходов</t>
  </si>
  <si>
    <t>08000</t>
  </si>
  <si>
    <t>Иные бюджетные ассигнования</t>
  </si>
  <si>
    <t>800</t>
  </si>
  <si>
    <t>10000</t>
  </si>
  <si>
    <t>10003</t>
  </si>
  <si>
    <t>Другие общегосударственные вопросы</t>
  </si>
  <si>
    <t>0113</t>
  </si>
  <si>
    <t>10002</t>
  </si>
  <si>
    <t>6</t>
  </si>
  <si>
    <t>4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</si>
  <si>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</si>
  <si>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</si>
  <si>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</si>
  <si>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КЦСР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</si>
  <si>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</si>
  <si>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</si>
  <si>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</si>
  <si>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</t>
  </si>
  <si>
    <t>НР</t>
  </si>
  <si>
    <t>КР,П</t>
  </si>
  <si>
    <t>КЦС</t>
  </si>
  <si>
    <t>П(Н)С</t>
  </si>
  <si>
    <t xml:space="preserve">Наименование </t>
  </si>
  <si>
    <t>559</t>
  </si>
  <si>
    <t>0103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</si>
  <si>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</si>
  <si>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</si>
  <si>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759</t>
  </si>
  <si>
    <t>Совет депутатов Ленинского района города Челябинска</t>
  </si>
  <si>
    <t>Обеспечение деятельности комитетов территориального общественного самоуправления</t>
  </si>
  <si>
    <t>1100</t>
  </si>
  <si>
    <t>0503</t>
  </si>
  <si>
    <t>Благоустройство</t>
  </si>
  <si>
    <t>0500</t>
  </si>
  <si>
    <t>Жилищно-коммунальное хозяйство</t>
  </si>
  <si>
    <t>Организация благоустройства территории района и обеспечение жизнедеятельности территории района</t>
  </si>
  <si>
    <t>0700</t>
  </si>
  <si>
    <t>Образование</t>
  </si>
  <si>
    <t>0707</t>
  </si>
  <si>
    <t>Создание условий и обеспечение деятельности администрации района</t>
  </si>
  <si>
    <t>0800</t>
  </si>
  <si>
    <t xml:space="preserve">Культура, кинематография </t>
  </si>
  <si>
    <t>0801</t>
  </si>
  <si>
    <t>Культура</t>
  </si>
  <si>
    <t>Физическая культура и спорт</t>
  </si>
  <si>
    <t>1102</t>
  </si>
  <si>
    <t>Массовый спорт</t>
  </si>
  <si>
    <t>0111</t>
  </si>
  <si>
    <t>870</t>
  </si>
  <si>
    <t>Резервные средства</t>
  </si>
  <si>
    <t>Резервные фонды</t>
  </si>
  <si>
    <t>Не указано</t>
  </si>
  <si>
    <t>Мероприятия для детей и молодежи</t>
  </si>
  <si>
    <t>10001</t>
  </si>
  <si>
    <t>10004</t>
  </si>
  <si>
    <t>10005</t>
  </si>
  <si>
    <t>Мероприятия в области спорта и физической культуры</t>
  </si>
  <si>
    <t>10006</t>
  </si>
  <si>
    <t>Финансирование расходов на содержание органов местного самоуправления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</si>
  <si>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</si>
  <si>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</si>
  <si>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 xml:space="preserve">Мероприятия в сфере культуры </t>
  </si>
  <si>
    <t>Организация и проведение спортивно-массовых мероприятий для различных групп населения</t>
  </si>
  <si>
    <t>города Челябинска</t>
  </si>
  <si>
    <t>Обеспечение осуществления населением местного самоуправления</t>
  </si>
  <si>
    <t>Всего</t>
  </si>
  <si>
    <t xml:space="preserve">Председатель Совета депутатов </t>
  </si>
  <si>
    <t>Глава Ленинского района</t>
  </si>
  <si>
    <t>Опубликование нормативных правовых актов органов местного самоуправления</t>
  </si>
  <si>
    <t>администрация Ленинского района города Челябинска</t>
  </si>
  <si>
    <t>300</t>
  </si>
  <si>
    <t>Социальное обеспечение и иные выплаты населению</t>
  </si>
  <si>
    <t>360</t>
  </si>
  <si>
    <t>Иные выплаты населению</t>
  </si>
  <si>
    <t>10007</t>
  </si>
  <si>
    <t>Обеспечение первичных мер пожарной безопасности</t>
  </si>
  <si>
    <t>20000</t>
  </si>
  <si>
    <t>20001</t>
  </si>
  <si>
    <t>Повышение уровня профессиональной подготовки муниципальных служащих</t>
  </si>
  <si>
    <t>20002</t>
  </si>
  <si>
    <t>Проведение ежегодной диспансеризации муниципальных служащих</t>
  </si>
  <si>
    <t>Сумма (тыс.рублей)</t>
  </si>
  <si>
    <t xml:space="preserve">Ленинского района города Челябинска  </t>
  </si>
  <si>
    <t>10008</t>
  </si>
  <si>
    <t>Оказание поддержки добровольным формированиям населения по охране общественного порядка</t>
  </si>
  <si>
    <t>10009</t>
  </si>
  <si>
    <t>Содействие уполномоченным органам в профилактике терроризма и экстремизма</t>
  </si>
  <si>
    <t>Социальная политика</t>
  </si>
  <si>
    <t>Пенсионное обеспечение</t>
  </si>
  <si>
    <t>20003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</si>
  <si>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</si>
  <si>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312</t>
  </si>
  <si>
    <t>Иные пенсии, социальные доплаты к пенсиям</t>
  </si>
  <si>
    <t>1000</t>
  </si>
  <si>
    <t>1001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</si>
  <si>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</si>
  <si>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</si>
  <si>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10010</t>
  </si>
  <si>
    <t>Содействие уполномоченным органам в предупреждении чрезвычайных ситуаций</t>
  </si>
  <si>
    <t>0300</t>
  </si>
  <si>
    <t>0309</t>
  </si>
  <si>
    <t>Молодежная политика</t>
  </si>
  <si>
    <t>А. Е. Орел</t>
  </si>
  <si>
    <t>А. В. Рябенко</t>
  </si>
  <si>
    <t>852</t>
  </si>
  <si>
    <t>Уплата прочих налогов, сборов</t>
  </si>
  <si>
    <t>Л2033</t>
  </si>
  <si>
    <t>Л2043</t>
  </si>
  <si>
    <t>Л3073</t>
  </si>
  <si>
    <t>Л9993</t>
  </si>
  <si>
    <t>Л3023</t>
  </si>
  <si>
    <t>Л3043</t>
  </si>
  <si>
    <t>Л3053</t>
  </si>
  <si>
    <t>Л3063</t>
  </si>
  <si>
    <t>Л2113</t>
  </si>
  <si>
    <t>Прочая закупка товаров, работ и услуг</t>
  </si>
  <si>
    <t>40000</t>
  </si>
  <si>
    <t>Л4001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</si>
  <si>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</si>
  <si>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Л2053</t>
  </si>
  <si>
    <t>Обеспечение деятельности подведомственных учреждений в органах местного самоуправления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</si>
  <si>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</si>
  <si>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</si>
  <si>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</si>
  <si>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</si>
  <si>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Л3033</t>
  </si>
  <si>
    <t>Благоустройство территории внутригородского района</t>
  </si>
  <si>
    <t>247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</si>
  <si>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</si>
  <si>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"Развитие муниципальной службы в Ленинском районе города Челябинска"</t>
  </si>
  <si>
    <t>Муниципальная программа "Противодействие коррупции в Ленинском районе города Челябинска"</t>
  </si>
  <si>
    <t>Закупка энергетических ресурсов</t>
  </si>
  <si>
    <t>300F2</t>
  </si>
  <si>
    <t>Федеральный проект "Формирование комфортной городской среды"</t>
  </si>
  <si>
    <t>Расходы на реализацию приоритетного проекта "Формирование комфортной городской среды"</t>
  </si>
  <si>
    <t>Л9233</t>
  </si>
  <si>
    <t>Выполнение других обязательств государства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</si>
  <si>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</si>
  <si>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к решению Совета депутатов</t>
  </si>
  <si>
    <t>Ленинского района города Челябинска</t>
  </si>
  <si>
    <t>ПРИЛОЖЕНИЕ 6</t>
  </si>
  <si>
    <t>Ведомственная структура расходов бюджета Ленинского внутригородского района Челябинского городского округа с внутригородским делением  на 2023 год</t>
  </si>
  <si>
    <t>Закупка товаров, работ и услуг в сфере информационно-коммуникационных технологий</t>
  </si>
  <si>
    <t>Ленинского района</t>
  </si>
  <si>
    <t>(новая редакция)</t>
  </si>
  <si>
    <r>
      <t>от</t>
    </r>
    <r>
      <rPr>
        <b/>
        <i/>
        <u val="single"/>
        <sz val="12"/>
        <rFont val="Times New Roman"/>
        <family val="1"/>
      </rPr>
      <t xml:space="preserve"> 22.12.2022 г.</t>
    </r>
    <r>
      <rPr>
        <b/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25/1</t>
    </r>
  </si>
  <si>
    <t>07000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</si>
  <si>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</si>
  <si>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S9612</t>
  </si>
  <si>
    <t>Реализация инициативных проектов Ленинского района</t>
  </si>
  <si>
    <t>Ленинский внутригородской район (на высадку зеленых насаждений в парке "Плодушка" по ул. Агалакова, сквер "Смолинский" по ул. Новороссийская)</t>
  </si>
  <si>
    <t>831</t>
  </si>
  <si>
    <t>Исполнение судебных актов Российской Федерации и мировых соглашений по возмещению причиненного вреда</t>
  </si>
  <si>
    <t>Ленинский внутригородской район (приобретение универсальной малогабаритной коммунальной техники с навесным оборудованием)</t>
  </si>
  <si>
    <t>ПРИЛОЖЕНИЕ 2</t>
  </si>
  <si>
    <t>Реализация Концепции праздничного зимнего оформления города Челябинска (Ленинский внутригородской район)</t>
  </si>
  <si>
    <t>от 21.12.2023г. № 32/3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</si>
</sst>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175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3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49" fontId="4" fillId="0" borderId="10" xfId="0" applyNumberFormat="1" applyFont="1" applyFill="1" applyBorder="1" applyAlignment="1" quotePrefix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75" fontId="4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>
      <alignment horizontal="left" wrapText="1"/>
    </xf>
    <xf numFmtId="175" fontId="3" fillId="33" borderId="10" xfId="0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right" wrapText="1"/>
      <protection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wrapText="1"/>
      <protection/>
    </xf>
    <xf numFmtId="0" fontId="6" fillId="0" borderId="0" xfId="53" applyFont="1" applyAlignment="1">
      <alignment horizontal="right" vertical="center"/>
      <protection/>
    </xf>
    <xf numFmtId="174" fontId="4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0" xfId="53" applyFont="1" applyAlignment="1" quotePrefix="1">
      <alignment horizontal="right" vertical="center"/>
      <protection/>
    </xf>
    <xf numFmtId="0" fontId="10" fillId="0" borderId="0" xfId="53" applyFont="1" applyAlignment="1" quotePrefix="1">
      <alignment horizontal="right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wrapText="1"/>
    </xf>
    <xf numFmtId="175" fontId="49" fillId="0" borderId="0" xfId="0" applyNumberFormat="1" applyFont="1" applyAlignment="1" quotePrefix="1">
      <alignment horizontal="right" wrapText="1"/>
    </xf>
    <xf numFmtId="175" fontId="50" fillId="0" borderId="0" xfId="0" applyNumberFormat="1" applyFont="1" applyAlignment="1" quotePrefix="1">
      <alignment horizontal="right" wrapText="1"/>
    </xf>
    <xf numFmtId="0" fontId="6" fillId="33" borderId="0" xfId="53" applyFont="1" applyFill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7.8515625" style="19" customWidth="1"/>
    <col min="2" max="2" width="7.28125" style="19" customWidth="1"/>
    <col min="3" max="3" width="7.421875" style="19" customWidth="1"/>
    <col min="4" max="4" width="6.7109375" style="19" customWidth="1"/>
    <col min="5" max="5" width="7.57421875" style="19" customWidth="1"/>
    <col min="6" max="6" width="35.57421875" style="20" customWidth="1"/>
    <col min="7" max="7" width="15.57421875" style="17" customWidth="1"/>
    <col min="8" max="16384" width="9.140625" style="17" customWidth="1"/>
  </cols>
  <sheetData>
    <row r="1" spans="1:7" ht="15.75" customHeight="1">
      <c r="A1" s="69" t="s">
        <v>177</v>
      </c>
      <c r="B1" s="69"/>
      <c r="C1" s="69"/>
      <c r="D1" s="69"/>
      <c r="E1" s="69"/>
      <c r="F1" s="69"/>
      <c r="G1" s="69"/>
    </row>
    <row r="2" spans="1:7" ht="15.75" customHeight="1">
      <c r="A2" s="69" t="s">
        <v>161</v>
      </c>
      <c r="B2" s="69"/>
      <c r="C2" s="69"/>
      <c r="D2" s="69"/>
      <c r="E2" s="69"/>
      <c r="F2" s="69"/>
      <c r="G2" s="69"/>
    </row>
    <row r="3" spans="1:7" ht="15.75" customHeight="1">
      <c r="A3" s="69" t="s">
        <v>162</v>
      </c>
      <c r="B3" s="69"/>
      <c r="C3" s="69"/>
      <c r="D3" s="69"/>
      <c r="E3" s="69"/>
      <c r="F3" s="69"/>
      <c r="G3" s="69"/>
    </row>
    <row r="4" spans="1:7" ht="15.75" customHeight="1">
      <c r="A4" s="70" t="s">
        <v>179</v>
      </c>
      <c r="B4" s="70"/>
      <c r="C4" s="70"/>
      <c r="D4" s="70"/>
      <c r="E4" s="70"/>
      <c r="F4" s="70"/>
      <c r="G4" s="70"/>
    </row>
    <row r="5" spans="1:7" ht="15.75">
      <c r="A5" s="50"/>
      <c r="B5" s="51"/>
      <c r="C5" s="52"/>
      <c r="D5" s="52"/>
      <c r="E5" s="52"/>
      <c r="F5" s="53"/>
      <c r="G5" s="52"/>
    </row>
    <row r="6" spans="1:7" ht="15.75">
      <c r="A6" s="71" t="s">
        <v>163</v>
      </c>
      <c r="B6" s="71"/>
      <c r="C6" s="71"/>
      <c r="D6" s="71"/>
      <c r="E6" s="71"/>
      <c r="F6" s="71"/>
      <c r="G6" s="71"/>
    </row>
    <row r="7" spans="1:7" ht="15.75">
      <c r="A7" s="55" t="s">
        <v>161</v>
      </c>
      <c r="B7" s="55"/>
      <c r="C7" s="55"/>
      <c r="D7" s="55"/>
      <c r="E7" s="55"/>
      <c r="F7" s="55"/>
      <c r="G7" s="55"/>
    </row>
    <row r="8" spans="1:7" ht="15.75">
      <c r="A8" s="55" t="s">
        <v>166</v>
      </c>
      <c r="B8" s="55"/>
      <c r="C8" s="55"/>
      <c r="D8" s="55"/>
      <c r="E8" s="55"/>
      <c r="F8" s="55"/>
      <c r="G8" s="55"/>
    </row>
    <row r="9" spans="1:7" ht="15.75">
      <c r="A9" s="55" t="s">
        <v>86</v>
      </c>
      <c r="B9" s="55"/>
      <c r="C9" s="55"/>
      <c r="D9" s="55"/>
      <c r="E9" s="55"/>
      <c r="F9" s="55"/>
      <c r="G9" s="55"/>
    </row>
    <row r="10" spans="1:7" ht="15.75">
      <c r="A10" s="63" t="s">
        <v>168</v>
      </c>
      <c r="B10" s="64"/>
      <c r="C10" s="64"/>
      <c r="D10" s="64"/>
      <c r="E10" s="64"/>
      <c r="F10" s="64"/>
      <c r="G10" s="64"/>
    </row>
    <row r="11" spans="1:7" ht="15.75">
      <c r="A11" s="63" t="s">
        <v>167</v>
      </c>
      <c r="B11" s="63"/>
      <c r="C11" s="63"/>
      <c r="D11" s="63"/>
      <c r="E11" s="63"/>
      <c r="F11" s="63"/>
      <c r="G11" s="63"/>
    </row>
    <row r="12" spans="1:7" s="54" customFormat="1" ht="15.75">
      <c r="A12" s="50"/>
      <c r="B12" s="51"/>
      <c r="C12" s="52"/>
      <c r="D12" s="52"/>
      <c r="E12" s="52"/>
      <c r="F12" s="53"/>
      <c r="G12" s="52"/>
    </row>
    <row r="13" spans="1:7" s="13" customFormat="1" ht="36.75" customHeight="1">
      <c r="A13" s="56" t="s">
        <v>164</v>
      </c>
      <c r="B13" s="56"/>
      <c r="C13" s="56"/>
      <c r="D13" s="56"/>
      <c r="E13" s="56"/>
      <c r="F13" s="56"/>
      <c r="G13" s="56"/>
    </row>
    <row r="14" spans="1:7" s="13" customFormat="1" ht="15">
      <c r="A14" s="21"/>
      <c r="B14" s="21"/>
      <c r="C14" s="21"/>
      <c r="D14" s="21"/>
      <c r="E14" s="21"/>
      <c r="F14" s="22"/>
      <c r="G14" s="23"/>
    </row>
    <row r="15" spans="1:7" s="13" customFormat="1" ht="17.25" customHeight="1">
      <c r="A15" s="57" t="s">
        <v>1</v>
      </c>
      <c r="B15" s="57" t="s">
        <v>42</v>
      </c>
      <c r="C15" s="61" t="s">
        <v>43</v>
      </c>
      <c r="D15" s="62"/>
      <c r="E15" s="57" t="s">
        <v>3</v>
      </c>
      <c r="F15" s="65" t="s">
        <v>45</v>
      </c>
      <c r="G15" s="59" t="s">
        <v>104</v>
      </c>
    </row>
    <row r="16" spans="1:7" s="13" customFormat="1" ht="15">
      <c r="A16" s="58"/>
      <c r="B16" s="58"/>
      <c r="C16" s="24" t="s">
        <v>44</v>
      </c>
      <c r="D16" s="24" t="s">
        <v>41</v>
      </c>
      <c r="E16" s="58"/>
      <c r="F16" s="66"/>
      <c r="G16" s="60"/>
    </row>
    <row r="17" spans="1:7" s="14" customFormat="1" ht="15" hidden="1">
      <c r="A17" s="25" t="s">
        <v>1</v>
      </c>
      <c r="B17" s="25" t="s">
        <v>2</v>
      </c>
      <c r="C17" s="25" t="s">
        <v>36</v>
      </c>
      <c r="D17" s="24" t="s">
        <v>41</v>
      </c>
      <c r="E17" s="25" t="s">
        <v>3</v>
      </c>
      <c r="F17" s="27" t="s">
        <v>0</v>
      </c>
      <c r="G17" s="28"/>
    </row>
    <row r="18" spans="1:7" s="15" customFormat="1" ht="12.75" customHeight="1">
      <c r="A18" s="24" t="s">
        <v>11</v>
      </c>
      <c r="B18" s="24" t="s">
        <v>19</v>
      </c>
      <c r="C18" s="24" t="s">
        <v>33</v>
      </c>
      <c r="D18" s="29" t="s">
        <v>32</v>
      </c>
      <c r="E18" s="29" t="s">
        <v>40</v>
      </c>
      <c r="F18" s="30" t="s">
        <v>31</v>
      </c>
      <c r="G18" s="26">
        <v>7</v>
      </c>
    </row>
    <row r="19" spans="1:7" s="16" customFormat="1" ht="28.5">
      <c r="A19" s="31" t="s">
        <v>46</v>
      </c>
      <c r="B19" s="31" t="s">
        <v>4</v>
      </c>
      <c r="C19" s="31" t="s">
        <v>4</v>
      </c>
      <c r="D19" s="31" t="s">
        <v>4</v>
      </c>
      <c r="E19" s="31" t="s">
        <v>4</v>
      </c>
      <c r="F19" s="32" t="s">
        <v>92</v>
      </c>
      <c r="G19" s="44">
        <f>G20+G91+G126+G133+G140+G84+G148</f>
        <v>220669.53999999995</v>
      </c>
    </row>
    <row r="20" spans="1:7" ht="30.75" customHeight="1">
      <c r="A20" s="11" t="s">
        <v>46</v>
      </c>
      <c r="B20" s="33" t="s">
        <v>6</v>
      </c>
      <c r="C20" s="11" t="s">
        <v>4</v>
      </c>
      <c r="D20" s="11" t="s">
        <v>4</v>
      </c>
      <c r="E20" s="11" t="s">
        <v>4</v>
      </c>
      <c r="F20" s="12" t="s">
        <v>5</v>
      </c>
      <c r="G20" s="10">
        <f>G21+G27+G57+G62</f>
        <v>58823.03999999999</v>
      </c>
    </row>
    <row r="21" spans="1:7" ht="62.25" customHeight="1">
      <c r="A21" s="11" t="s">
        <v>46</v>
      </c>
      <c r="B21" s="33" t="s">
        <v>38</v>
      </c>
      <c r="C21" s="11" t="s">
        <v>4</v>
      </c>
      <c r="D21" s="11" t="s">
        <v>4</v>
      </c>
      <c r="E21" s="11" t="s">
        <v>4</v>
      </c>
      <c r="F21" s="12" t="s">
        <v>37</v>
      </c>
      <c r="G21" s="10">
        <f>G22</f>
        <v>3376.6000000000004</v>
      </c>
    </row>
    <row r="22" spans="1:7" ht="132.75" customHeight="1">
      <c r="A22" s="11" t="s">
        <v>46</v>
      </c>
      <c r="B22" s="33" t="s">
        <v>38</v>
      </c>
      <c r="C22" s="33" t="s">
        <v>8</v>
      </c>
      <c r="D22" s="11" t="s">
        <v>4</v>
      </c>
      <c r="E22" s="11" t="s">
        <v>4</v>
      </c>
      <c r="F22" s="12" t="s">
        <v>7</v>
      </c>
      <c r="G22" s="10">
        <f>G23</f>
        <v>3376.6000000000004</v>
      </c>
    </row>
    <row r="23" spans="1:7" ht="15.75" customHeight="1">
      <c r="A23" s="11" t="s">
        <v>46</v>
      </c>
      <c r="B23" s="33" t="s">
        <v>38</v>
      </c>
      <c r="C23" s="33" t="s">
        <v>8</v>
      </c>
      <c r="D23" s="11" t="s">
        <v>129</v>
      </c>
      <c r="E23" s="11" t="s">
        <v>4</v>
      </c>
      <c r="F23" s="12" t="s">
        <v>39</v>
      </c>
      <c r="G23" s="10">
        <f>G24</f>
        <v>3376.6000000000004</v>
      </c>
    </row>
    <row r="24" spans="1:7" ht="90" customHeight="1">
      <c r="A24" s="11" t="s">
        <v>46</v>
      </c>
      <c r="B24" s="33" t="s">
        <v>38</v>
      </c>
      <c r="C24" s="33" t="s">
        <v>8</v>
      </c>
      <c r="D24" s="11" t="s">
        <v>129</v>
      </c>
      <c r="E24" s="33" t="s">
        <v>10</v>
      </c>
      <c r="F24" s="12" t="s">
        <v>9</v>
      </c>
      <c r="G24" s="10">
        <f>G25+G26</f>
        <v>3376.6000000000004</v>
      </c>
    </row>
    <row r="25" spans="1:7" ht="30" customHeight="1">
      <c r="A25" s="11" t="s">
        <v>46</v>
      </c>
      <c r="B25" s="33" t="s">
        <v>38</v>
      </c>
      <c r="C25" s="33" t="s">
        <v>8</v>
      </c>
      <c r="D25" s="11" t="s">
        <v>129</v>
      </c>
      <c r="E25" s="33" t="s">
        <v>13</v>
      </c>
      <c r="F25" s="12" t="s">
        <v>12</v>
      </c>
      <c r="G25" s="10">
        <f>2680.4+0.4</f>
        <v>2680.8</v>
      </c>
    </row>
    <row r="26" spans="1:7" ht="93.75" customHeight="1">
      <c r="A26" s="11" t="s">
        <v>46</v>
      </c>
      <c r="B26" s="33" t="s">
        <v>38</v>
      </c>
      <c r="C26" s="33" t="s">
        <v>8</v>
      </c>
      <c r="D26" s="11" t="s">
        <v>129</v>
      </c>
      <c r="E26" s="33" t="s">
        <v>15</v>
      </c>
      <c r="F26" s="12" t="s">
        <v>14</v>
      </c>
      <c r="G26" s="10">
        <f>809.5-113.7</f>
        <v>695.8</v>
      </c>
    </row>
    <row r="27" spans="1:7" ht="103.5" customHeight="1">
      <c r="A27" s="11" t="s">
        <v>46</v>
      </c>
      <c r="B27" s="33" t="s">
        <v>35</v>
      </c>
      <c r="C27" s="11" t="s">
        <v>4</v>
      </c>
      <c r="D27" s="11" t="s">
        <v>4</v>
      </c>
      <c r="E27" s="11" t="s">
        <v>4</v>
      </c>
      <c r="F27" s="12" t="s">
        <v>34</v>
      </c>
      <c r="G27" s="10">
        <f>G28+G44+G53</f>
        <v>54171.24</v>
      </c>
    </row>
    <row r="28" spans="1:7" ht="73.5" customHeight="1">
      <c r="A28" s="11" t="s">
        <v>46</v>
      </c>
      <c r="B28" s="11" t="s">
        <v>35</v>
      </c>
      <c r="C28" s="11" t="s">
        <v>26</v>
      </c>
      <c r="D28" s="34"/>
      <c r="E28" s="11"/>
      <c r="F28" s="35" t="s">
        <v>151</v>
      </c>
      <c r="G28" s="10">
        <f>G29</f>
        <v>53947.939999999995</v>
      </c>
    </row>
    <row r="29" spans="1:7" ht="30" customHeight="1">
      <c r="A29" s="11" t="s">
        <v>46</v>
      </c>
      <c r="B29" s="11" t="s">
        <v>35</v>
      </c>
      <c r="C29" s="11" t="s">
        <v>76</v>
      </c>
      <c r="D29" s="34"/>
      <c r="E29" s="11"/>
      <c r="F29" s="36" t="s">
        <v>62</v>
      </c>
      <c r="G29" s="45">
        <f>G30+G40</f>
        <v>53947.939999999995</v>
      </c>
    </row>
    <row r="30" spans="1:7" ht="44.25" customHeight="1">
      <c r="A30" s="11" t="s">
        <v>46</v>
      </c>
      <c r="B30" s="11" t="s">
        <v>35</v>
      </c>
      <c r="C30" s="11" t="s">
        <v>76</v>
      </c>
      <c r="D30" s="34" t="s">
        <v>130</v>
      </c>
      <c r="E30" s="11"/>
      <c r="F30" s="35" t="s">
        <v>81</v>
      </c>
      <c r="G30" s="10">
        <f>G31+G34+G38</f>
        <v>52709.53999999999</v>
      </c>
    </row>
    <row r="31" spans="1:7" ht="105.75" customHeight="1">
      <c r="A31" s="11" t="s">
        <v>46</v>
      </c>
      <c r="B31" s="11" t="s">
        <v>35</v>
      </c>
      <c r="C31" s="11" t="s">
        <v>76</v>
      </c>
      <c r="D31" s="34" t="s">
        <v>130</v>
      </c>
      <c r="E31" s="11" t="s">
        <v>10</v>
      </c>
      <c r="F31" s="12" t="s">
        <v>9</v>
      </c>
      <c r="G31" s="49">
        <f>G32+G33</f>
        <v>45227.5</v>
      </c>
    </row>
    <row r="32" spans="1:7" ht="29.25" customHeight="1">
      <c r="A32" s="11" t="s">
        <v>46</v>
      </c>
      <c r="B32" s="11" t="s">
        <v>35</v>
      </c>
      <c r="C32" s="11" t="s">
        <v>76</v>
      </c>
      <c r="D32" s="34" t="s">
        <v>130</v>
      </c>
      <c r="E32" s="33" t="s">
        <v>13</v>
      </c>
      <c r="F32" s="12" t="s">
        <v>12</v>
      </c>
      <c r="G32" s="49">
        <v>34779.3</v>
      </c>
    </row>
    <row r="33" spans="1:7" ht="89.25" customHeight="1">
      <c r="A33" s="11" t="s">
        <v>46</v>
      </c>
      <c r="B33" s="11" t="s">
        <v>35</v>
      </c>
      <c r="C33" s="11" t="s">
        <v>76</v>
      </c>
      <c r="D33" s="34" t="s">
        <v>130</v>
      </c>
      <c r="E33" s="33" t="s">
        <v>15</v>
      </c>
      <c r="F33" s="12" t="s">
        <v>14</v>
      </c>
      <c r="G33" s="49">
        <v>10448.2</v>
      </c>
    </row>
    <row r="34" spans="1:7" ht="45.75" customHeight="1">
      <c r="A34" s="11" t="s">
        <v>46</v>
      </c>
      <c r="B34" s="11" t="s">
        <v>35</v>
      </c>
      <c r="C34" s="11" t="s">
        <v>76</v>
      </c>
      <c r="D34" s="34" t="s">
        <v>130</v>
      </c>
      <c r="E34" s="11" t="s">
        <v>18</v>
      </c>
      <c r="F34" s="12" t="s">
        <v>17</v>
      </c>
      <c r="G34" s="49">
        <f>G35+G36+G37</f>
        <v>7470.34</v>
      </c>
    </row>
    <row r="35" spans="1:7" ht="44.25" customHeight="1">
      <c r="A35" s="11" t="s">
        <v>46</v>
      </c>
      <c r="B35" s="11" t="s">
        <v>35</v>
      </c>
      <c r="C35" s="11" t="s">
        <v>76</v>
      </c>
      <c r="D35" s="34" t="s">
        <v>130</v>
      </c>
      <c r="E35" s="11" t="s">
        <v>20</v>
      </c>
      <c r="F35" s="12" t="s">
        <v>165</v>
      </c>
      <c r="G35" s="49">
        <f>1674.8+149.64+496.1-177</f>
        <v>2143.54</v>
      </c>
    </row>
    <row r="36" spans="1:7" ht="15" customHeight="1">
      <c r="A36" s="11" t="s">
        <v>46</v>
      </c>
      <c r="B36" s="11" t="s">
        <v>35</v>
      </c>
      <c r="C36" s="11" t="s">
        <v>76</v>
      </c>
      <c r="D36" s="34" t="s">
        <v>130</v>
      </c>
      <c r="E36" s="11" t="s">
        <v>21</v>
      </c>
      <c r="F36" s="12" t="s">
        <v>138</v>
      </c>
      <c r="G36" s="49">
        <f>4437.5-149.6-496.1+133.9</f>
        <v>3925.7</v>
      </c>
    </row>
    <row r="37" spans="1:7" ht="15" customHeight="1">
      <c r="A37" s="11" t="s">
        <v>46</v>
      </c>
      <c r="B37" s="11" t="s">
        <v>35</v>
      </c>
      <c r="C37" s="11" t="s">
        <v>76</v>
      </c>
      <c r="D37" s="34" t="s">
        <v>130</v>
      </c>
      <c r="E37" s="11" t="s">
        <v>150</v>
      </c>
      <c r="F37" s="41" t="s">
        <v>154</v>
      </c>
      <c r="G37" s="49">
        <f>1366.3+34.8</f>
        <v>1401.1</v>
      </c>
    </row>
    <row r="38" spans="1:7" ht="15" customHeight="1">
      <c r="A38" s="11" t="s">
        <v>46</v>
      </c>
      <c r="B38" s="11" t="s">
        <v>35</v>
      </c>
      <c r="C38" s="11" t="s">
        <v>76</v>
      </c>
      <c r="D38" s="34" t="s">
        <v>130</v>
      </c>
      <c r="E38" s="11" t="s">
        <v>25</v>
      </c>
      <c r="F38" s="12" t="s">
        <v>24</v>
      </c>
      <c r="G38" s="49">
        <f>G39</f>
        <v>11.7</v>
      </c>
    </row>
    <row r="39" spans="1:7" ht="15" customHeight="1">
      <c r="A39" s="11" t="s">
        <v>46</v>
      </c>
      <c r="B39" s="11" t="s">
        <v>35</v>
      </c>
      <c r="C39" s="11" t="s">
        <v>76</v>
      </c>
      <c r="D39" s="34" t="s">
        <v>130</v>
      </c>
      <c r="E39" s="11" t="s">
        <v>127</v>
      </c>
      <c r="F39" s="12" t="s">
        <v>128</v>
      </c>
      <c r="G39" s="49">
        <f>10+1.7</f>
        <v>11.7</v>
      </c>
    </row>
    <row r="40" spans="1:7" ht="30" customHeight="1">
      <c r="A40" s="11" t="s">
        <v>46</v>
      </c>
      <c r="B40" s="11" t="s">
        <v>35</v>
      </c>
      <c r="C40" s="11" t="s">
        <v>76</v>
      </c>
      <c r="D40" s="34" t="s">
        <v>131</v>
      </c>
      <c r="E40" s="11"/>
      <c r="F40" s="12" t="s">
        <v>91</v>
      </c>
      <c r="G40" s="49">
        <f>G41</f>
        <v>1238.4</v>
      </c>
    </row>
    <row r="41" spans="1:7" ht="45">
      <c r="A41" s="11" t="s">
        <v>46</v>
      </c>
      <c r="B41" s="11" t="s">
        <v>35</v>
      </c>
      <c r="C41" s="11" t="s">
        <v>76</v>
      </c>
      <c r="D41" s="34" t="s">
        <v>131</v>
      </c>
      <c r="E41" s="11" t="s">
        <v>18</v>
      </c>
      <c r="F41" s="12" t="s">
        <v>17</v>
      </c>
      <c r="G41" s="49">
        <f>G43+G42</f>
        <v>1238.4</v>
      </c>
    </row>
    <row r="42" spans="1:7" ht="48" customHeight="1">
      <c r="A42" s="11" t="s">
        <v>46</v>
      </c>
      <c r="B42" s="11" t="s">
        <v>35</v>
      </c>
      <c r="C42" s="11" t="s">
        <v>76</v>
      </c>
      <c r="D42" s="34" t="s">
        <v>131</v>
      </c>
      <c r="E42" s="11" t="s">
        <v>20</v>
      </c>
      <c r="F42" s="12" t="s">
        <v>165</v>
      </c>
      <c r="G42" s="49">
        <v>11.2</v>
      </c>
    </row>
    <row r="43" spans="1:7" ht="15" customHeight="1">
      <c r="A43" s="11" t="s">
        <v>46</v>
      </c>
      <c r="B43" s="11" t="s">
        <v>35</v>
      </c>
      <c r="C43" s="11" t="s">
        <v>76</v>
      </c>
      <c r="D43" s="34" t="s">
        <v>131</v>
      </c>
      <c r="E43" s="11" t="s">
        <v>21</v>
      </c>
      <c r="F43" s="12" t="s">
        <v>138</v>
      </c>
      <c r="G43" s="49">
        <f>1197+30.2</f>
        <v>1227.2</v>
      </c>
    </row>
    <row r="44" spans="1:7" ht="45">
      <c r="A44" s="11" t="s">
        <v>46</v>
      </c>
      <c r="B44" s="11" t="s">
        <v>35</v>
      </c>
      <c r="C44" s="11" t="s">
        <v>99</v>
      </c>
      <c r="D44" s="11"/>
      <c r="E44" s="11"/>
      <c r="F44" s="12" t="s">
        <v>152</v>
      </c>
      <c r="G44" s="10">
        <f>G45+G49</f>
        <v>209</v>
      </c>
    </row>
    <row r="45" spans="1:7" ht="45">
      <c r="A45" s="11" t="s">
        <v>46</v>
      </c>
      <c r="B45" s="11" t="s">
        <v>35</v>
      </c>
      <c r="C45" s="11" t="s">
        <v>100</v>
      </c>
      <c r="D45" s="11"/>
      <c r="E45" s="11"/>
      <c r="F45" s="12" t="s">
        <v>101</v>
      </c>
      <c r="G45" s="10">
        <f>G46</f>
        <v>127.30000000000001</v>
      </c>
    </row>
    <row r="46" spans="1:7" ht="15">
      <c r="A46" s="11" t="s">
        <v>46</v>
      </c>
      <c r="B46" s="11" t="s">
        <v>35</v>
      </c>
      <c r="C46" s="11" t="s">
        <v>100</v>
      </c>
      <c r="D46" s="11" t="s">
        <v>132</v>
      </c>
      <c r="E46" s="11"/>
      <c r="F46" s="12" t="s">
        <v>74</v>
      </c>
      <c r="G46" s="10">
        <f>G47</f>
        <v>127.30000000000001</v>
      </c>
    </row>
    <row r="47" spans="1:7" ht="45">
      <c r="A47" s="11" t="s">
        <v>46</v>
      </c>
      <c r="B47" s="11" t="s">
        <v>35</v>
      </c>
      <c r="C47" s="11" t="s">
        <v>100</v>
      </c>
      <c r="D47" s="11" t="s">
        <v>132</v>
      </c>
      <c r="E47" s="11" t="s">
        <v>18</v>
      </c>
      <c r="F47" s="12" t="s">
        <v>17</v>
      </c>
      <c r="G47" s="10">
        <f>G48</f>
        <v>127.30000000000001</v>
      </c>
    </row>
    <row r="48" spans="1:7" ht="30">
      <c r="A48" s="11" t="s">
        <v>46</v>
      </c>
      <c r="B48" s="11" t="s">
        <v>35</v>
      </c>
      <c r="C48" s="11" t="s">
        <v>100</v>
      </c>
      <c r="D48" s="11" t="s">
        <v>132</v>
      </c>
      <c r="E48" s="11" t="s">
        <v>21</v>
      </c>
      <c r="F48" s="12" t="s">
        <v>138</v>
      </c>
      <c r="G48" s="49">
        <f>131.3-4</f>
        <v>127.30000000000001</v>
      </c>
    </row>
    <row r="49" spans="1:7" ht="45">
      <c r="A49" s="11" t="s">
        <v>46</v>
      </c>
      <c r="B49" s="11" t="s">
        <v>35</v>
      </c>
      <c r="C49" s="11" t="s">
        <v>102</v>
      </c>
      <c r="D49" s="11"/>
      <c r="E49" s="11"/>
      <c r="F49" s="12" t="s">
        <v>103</v>
      </c>
      <c r="G49" s="10">
        <f>G50</f>
        <v>81.7</v>
      </c>
    </row>
    <row r="50" spans="1:7" ht="15">
      <c r="A50" s="11" t="s">
        <v>46</v>
      </c>
      <c r="B50" s="11" t="s">
        <v>35</v>
      </c>
      <c r="C50" s="11" t="s">
        <v>102</v>
      </c>
      <c r="D50" s="11" t="s">
        <v>132</v>
      </c>
      <c r="E50" s="11"/>
      <c r="F50" s="12" t="s">
        <v>74</v>
      </c>
      <c r="G50" s="10">
        <f>G51</f>
        <v>81.7</v>
      </c>
    </row>
    <row r="51" spans="1:7" ht="45">
      <c r="A51" s="11" t="s">
        <v>46</v>
      </c>
      <c r="B51" s="11" t="s">
        <v>35</v>
      </c>
      <c r="C51" s="11" t="s">
        <v>102</v>
      </c>
      <c r="D51" s="11" t="s">
        <v>132</v>
      </c>
      <c r="E51" s="11" t="s">
        <v>18</v>
      </c>
      <c r="F51" s="12" t="s">
        <v>17</v>
      </c>
      <c r="G51" s="10">
        <f>G52</f>
        <v>81.7</v>
      </c>
    </row>
    <row r="52" spans="1:7" ht="30">
      <c r="A52" s="11" t="s">
        <v>46</v>
      </c>
      <c r="B52" s="11" t="s">
        <v>35</v>
      </c>
      <c r="C52" s="11" t="s">
        <v>102</v>
      </c>
      <c r="D52" s="11" t="s">
        <v>132</v>
      </c>
      <c r="E52" s="11" t="s">
        <v>21</v>
      </c>
      <c r="F52" s="12" t="s">
        <v>138</v>
      </c>
      <c r="G52" s="10">
        <f>77.7+4</f>
        <v>81.7</v>
      </c>
    </row>
    <row r="53" spans="1:7" ht="60">
      <c r="A53" s="11" t="s">
        <v>46</v>
      </c>
      <c r="B53" s="11" t="s">
        <v>35</v>
      </c>
      <c r="C53" s="11" t="s">
        <v>139</v>
      </c>
      <c r="D53" s="11"/>
      <c r="E53" s="11"/>
      <c r="F53" s="12" t="s">
        <v>153</v>
      </c>
      <c r="G53" s="10">
        <f>G54</f>
        <v>14.3</v>
      </c>
    </row>
    <row r="54" spans="1:7" ht="75">
      <c r="A54" s="11" t="s">
        <v>46</v>
      </c>
      <c r="B54" s="11" t="s">
        <v>35</v>
      </c>
      <c r="C54" s="11" t="s">
        <v>139</v>
      </c>
      <c r="D54" s="11" t="s">
        <v>140</v>
      </c>
      <c r="E54" s="11"/>
      <c r="F54" s="12" t="s">
        <v>141</v>
      </c>
      <c r="G54" s="10">
        <f>G55</f>
        <v>14.3</v>
      </c>
    </row>
    <row r="55" spans="1:7" ht="45">
      <c r="A55" s="11" t="s">
        <v>46</v>
      </c>
      <c r="B55" s="11" t="s">
        <v>35</v>
      </c>
      <c r="C55" s="11" t="s">
        <v>139</v>
      </c>
      <c r="D55" s="11" t="s">
        <v>140</v>
      </c>
      <c r="E55" s="11" t="s">
        <v>18</v>
      </c>
      <c r="F55" s="12" t="s">
        <v>17</v>
      </c>
      <c r="G55" s="10">
        <f>G56</f>
        <v>14.3</v>
      </c>
    </row>
    <row r="56" spans="1:7" ht="30">
      <c r="A56" s="11" t="s">
        <v>46</v>
      </c>
      <c r="B56" s="11" t="s">
        <v>35</v>
      </c>
      <c r="C56" s="11" t="s">
        <v>139</v>
      </c>
      <c r="D56" s="11" t="s">
        <v>140</v>
      </c>
      <c r="E56" s="11" t="s">
        <v>21</v>
      </c>
      <c r="F56" s="12" t="s">
        <v>138</v>
      </c>
      <c r="G56" s="10">
        <v>14.3</v>
      </c>
    </row>
    <row r="57" spans="1:7" ht="15" customHeight="1">
      <c r="A57" s="11" t="s">
        <v>46</v>
      </c>
      <c r="B57" s="11" t="s">
        <v>70</v>
      </c>
      <c r="C57" s="11"/>
      <c r="D57" s="34"/>
      <c r="E57" s="11"/>
      <c r="F57" s="12" t="s">
        <v>73</v>
      </c>
      <c r="G57" s="10">
        <f>G58</f>
        <v>50</v>
      </c>
    </row>
    <row r="58" spans="1:7" ht="45">
      <c r="A58" s="11" t="s">
        <v>46</v>
      </c>
      <c r="B58" s="11" t="s">
        <v>70</v>
      </c>
      <c r="C58" s="11" t="s">
        <v>23</v>
      </c>
      <c r="D58" s="34"/>
      <c r="E58" s="11"/>
      <c r="F58" s="37" t="s">
        <v>22</v>
      </c>
      <c r="G58" s="10">
        <f>G59</f>
        <v>50</v>
      </c>
    </row>
    <row r="59" spans="1:7" ht="15" customHeight="1">
      <c r="A59" s="11" t="s">
        <v>46</v>
      </c>
      <c r="B59" s="11" t="s">
        <v>70</v>
      </c>
      <c r="C59" s="11" t="s">
        <v>23</v>
      </c>
      <c r="D59" s="34" t="s">
        <v>132</v>
      </c>
      <c r="E59" s="11"/>
      <c r="F59" s="37" t="s">
        <v>74</v>
      </c>
      <c r="G59" s="10">
        <f>G60</f>
        <v>50</v>
      </c>
    </row>
    <row r="60" spans="1:7" ht="15" customHeight="1">
      <c r="A60" s="11" t="s">
        <v>46</v>
      </c>
      <c r="B60" s="11" t="s">
        <v>70</v>
      </c>
      <c r="C60" s="11" t="s">
        <v>23</v>
      </c>
      <c r="D60" s="34" t="s">
        <v>132</v>
      </c>
      <c r="E60" s="11" t="s">
        <v>25</v>
      </c>
      <c r="F60" s="12" t="s">
        <v>24</v>
      </c>
      <c r="G60" s="10">
        <f>G61</f>
        <v>50</v>
      </c>
    </row>
    <row r="61" spans="1:7" ht="15" customHeight="1">
      <c r="A61" s="11" t="s">
        <v>46</v>
      </c>
      <c r="B61" s="11" t="s">
        <v>70</v>
      </c>
      <c r="C61" s="11" t="s">
        <v>23</v>
      </c>
      <c r="D61" s="34" t="s">
        <v>132</v>
      </c>
      <c r="E61" s="11" t="s">
        <v>71</v>
      </c>
      <c r="F61" s="12" t="s">
        <v>72</v>
      </c>
      <c r="G61" s="10">
        <v>50</v>
      </c>
    </row>
    <row r="62" spans="1:7" ht="30">
      <c r="A62" s="11" t="s">
        <v>46</v>
      </c>
      <c r="B62" s="11" t="s">
        <v>29</v>
      </c>
      <c r="C62" s="11"/>
      <c r="D62" s="34"/>
      <c r="E62" s="11"/>
      <c r="F62" s="38" t="s">
        <v>28</v>
      </c>
      <c r="G62" s="10">
        <f>G63</f>
        <v>1225.2</v>
      </c>
    </row>
    <row r="63" spans="1:7" ht="74.25" customHeight="1">
      <c r="A63" s="11" t="s">
        <v>46</v>
      </c>
      <c r="B63" s="11" t="s">
        <v>29</v>
      </c>
      <c r="C63" s="11" t="s">
        <v>26</v>
      </c>
      <c r="D63" s="34"/>
      <c r="E63" s="11"/>
      <c r="F63" s="35" t="s">
        <v>151</v>
      </c>
      <c r="G63" s="10">
        <f>G64+G70+G74+G80</f>
        <v>1225.2</v>
      </c>
    </row>
    <row r="64" spans="1:7" ht="29.25" customHeight="1">
      <c r="A64" s="11" t="s">
        <v>46</v>
      </c>
      <c r="B64" s="11" t="s">
        <v>29</v>
      </c>
      <c r="C64" s="11" t="s">
        <v>30</v>
      </c>
      <c r="D64" s="34"/>
      <c r="E64" s="11"/>
      <c r="F64" s="35" t="s">
        <v>87</v>
      </c>
      <c r="G64" s="49">
        <f>G65</f>
        <v>967.1</v>
      </c>
    </row>
    <row r="65" spans="1:7" ht="44.25" customHeight="1">
      <c r="A65" s="11" t="s">
        <v>46</v>
      </c>
      <c r="B65" s="11" t="s">
        <v>29</v>
      </c>
      <c r="C65" s="11" t="s">
        <v>30</v>
      </c>
      <c r="D65" s="34" t="s">
        <v>133</v>
      </c>
      <c r="E65" s="11"/>
      <c r="F65" s="35" t="s">
        <v>52</v>
      </c>
      <c r="G65" s="49">
        <f>G66+G68</f>
        <v>967.1</v>
      </c>
    </row>
    <row r="66" spans="1:7" ht="45">
      <c r="A66" s="11" t="s">
        <v>46</v>
      </c>
      <c r="B66" s="11" t="s">
        <v>29</v>
      </c>
      <c r="C66" s="11" t="s">
        <v>30</v>
      </c>
      <c r="D66" s="34" t="s">
        <v>133</v>
      </c>
      <c r="E66" s="11" t="s">
        <v>18</v>
      </c>
      <c r="F66" s="12" t="s">
        <v>17</v>
      </c>
      <c r="G66" s="49">
        <f>G67</f>
        <v>25</v>
      </c>
    </row>
    <row r="67" spans="1:7" ht="45">
      <c r="A67" s="11" t="s">
        <v>46</v>
      </c>
      <c r="B67" s="11" t="s">
        <v>29</v>
      </c>
      <c r="C67" s="11" t="s">
        <v>30</v>
      </c>
      <c r="D67" s="34" t="s">
        <v>133</v>
      </c>
      <c r="E67" s="11" t="s">
        <v>20</v>
      </c>
      <c r="F67" s="12" t="s">
        <v>165</v>
      </c>
      <c r="G67" s="49">
        <v>25</v>
      </c>
    </row>
    <row r="68" spans="1:7" ht="30">
      <c r="A68" s="11" t="s">
        <v>46</v>
      </c>
      <c r="B68" s="11" t="s">
        <v>29</v>
      </c>
      <c r="C68" s="11" t="s">
        <v>30</v>
      </c>
      <c r="D68" s="34" t="s">
        <v>133</v>
      </c>
      <c r="E68" s="11" t="s">
        <v>93</v>
      </c>
      <c r="F68" s="12" t="s">
        <v>94</v>
      </c>
      <c r="G68" s="49">
        <f>G69</f>
        <v>942.1</v>
      </c>
    </row>
    <row r="69" spans="1:7" ht="15">
      <c r="A69" s="11" t="s">
        <v>46</v>
      </c>
      <c r="B69" s="11" t="s">
        <v>29</v>
      </c>
      <c r="C69" s="11" t="s">
        <v>30</v>
      </c>
      <c r="D69" s="34" t="s">
        <v>133</v>
      </c>
      <c r="E69" s="11" t="s">
        <v>95</v>
      </c>
      <c r="F69" s="12" t="s">
        <v>96</v>
      </c>
      <c r="G69" s="49">
        <v>942.1</v>
      </c>
    </row>
    <row r="70" spans="1:7" ht="30">
      <c r="A70" s="11" t="s">
        <v>46</v>
      </c>
      <c r="B70" s="11" t="s">
        <v>29</v>
      </c>
      <c r="C70" s="11" t="s">
        <v>97</v>
      </c>
      <c r="D70" s="34"/>
      <c r="E70" s="11"/>
      <c r="F70" s="12" t="s">
        <v>98</v>
      </c>
      <c r="G70" s="10">
        <f>G71</f>
        <v>11</v>
      </c>
    </row>
    <row r="71" spans="1:7" ht="15">
      <c r="A71" s="11" t="s">
        <v>46</v>
      </c>
      <c r="B71" s="11" t="s">
        <v>29</v>
      </c>
      <c r="C71" s="11" t="s">
        <v>97</v>
      </c>
      <c r="D71" s="11" t="s">
        <v>132</v>
      </c>
      <c r="E71" s="11"/>
      <c r="F71" s="12" t="s">
        <v>74</v>
      </c>
      <c r="G71" s="10">
        <f>G72</f>
        <v>11</v>
      </c>
    </row>
    <row r="72" spans="1:7" ht="45">
      <c r="A72" s="11" t="s">
        <v>46</v>
      </c>
      <c r="B72" s="11" t="s">
        <v>29</v>
      </c>
      <c r="C72" s="11" t="s">
        <v>97</v>
      </c>
      <c r="D72" s="11" t="s">
        <v>132</v>
      </c>
      <c r="E72" s="11" t="s">
        <v>18</v>
      </c>
      <c r="F72" s="12" t="s">
        <v>17</v>
      </c>
      <c r="G72" s="10">
        <f>G73</f>
        <v>11</v>
      </c>
    </row>
    <row r="73" spans="1:7" ht="15" customHeight="1">
      <c r="A73" s="11" t="s">
        <v>46</v>
      </c>
      <c r="B73" s="11" t="s">
        <v>29</v>
      </c>
      <c r="C73" s="11" t="s">
        <v>97</v>
      </c>
      <c r="D73" s="11" t="s">
        <v>132</v>
      </c>
      <c r="E73" s="11" t="s">
        <v>21</v>
      </c>
      <c r="F73" s="12" t="s">
        <v>138</v>
      </c>
      <c r="G73" s="10">
        <v>11</v>
      </c>
    </row>
    <row r="74" spans="1:7" ht="43.5" customHeight="1">
      <c r="A74" s="11" t="s">
        <v>46</v>
      </c>
      <c r="B74" s="11" t="s">
        <v>29</v>
      </c>
      <c r="C74" s="11" t="s">
        <v>106</v>
      </c>
      <c r="D74" s="11"/>
      <c r="E74" s="11"/>
      <c r="F74" s="12" t="s">
        <v>107</v>
      </c>
      <c r="G74" s="10">
        <f>G75</f>
        <v>241.1</v>
      </c>
    </row>
    <row r="75" spans="1:7" ht="15">
      <c r="A75" s="11" t="s">
        <v>46</v>
      </c>
      <c r="B75" s="11" t="s">
        <v>29</v>
      </c>
      <c r="C75" s="11" t="s">
        <v>106</v>
      </c>
      <c r="D75" s="11" t="s">
        <v>132</v>
      </c>
      <c r="E75" s="11"/>
      <c r="F75" s="12" t="s">
        <v>74</v>
      </c>
      <c r="G75" s="10">
        <f>G76+G78</f>
        <v>241.1</v>
      </c>
    </row>
    <row r="76" spans="1:7" ht="43.5" customHeight="1">
      <c r="A76" s="11" t="s">
        <v>46</v>
      </c>
      <c r="B76" s="11" t="s">
        <v>29</v>
      </c>
      <c r="C76" s="11" t="s">
        <v>106</v>
      </c>
      <c r="D76" s="11" t="s">
        <v>132</v>
      </c>
      <c r="E76" s="11" t="s">
        <v>18</v>
      </c>
      <c r="F76" s="12" t="s">
        <v>17</v>
      </c>
      <c r="G76" s="10">
        <f>G77</f>
        <v>35</v>
      </c>
    </row>
    <row r="77" spans="1:7" ht="15" customHeight="1">
      <c r="A77" s="11" t="s">
        <v>46</v>
      </c>
      <c r="B77" s="11" t="s">
        <v>29</v>
      </c>
      <c r="C77" s="11" t="s">
        <v>106</v>
      </c>
      <c r="D77" s="11" t="s">
        <v>132</v>
      </c>
      <c r="E77" s="11" t="s">
        <v>21</v>
      </c>
      <c r="F77" s="12" t="s">
        <v>138</v>
      </c>
      <c r="G77" s="10">
        <v>35</v>
      </c>
    </row>
    <row r="78" spans="1:7" ht="29.25" customHeight="1">
      <c r="A78" s="11" t="s">
        <v>46</v>
      </c>
      <c r="B78" s="11" t="s">
        <v>29</v>
      </c>
      <c r="C78" s="11" t="s">
        <v>106</v>
      </c>
      <c r="D78" s="11" t="s">
        <v>132</v>
      </c>
      <c r="E78" s="11" t="s">
        <v>93</v>
      </c>
      <c r="F78" s="12" t="s">
        <v>94</v>
      </c>
      <c r="G78" s="10">
        <f>G79</f>
        <v>206.1</v>
      </c>
    </row>
    <row r="79" spans="1:7" ht="15" customHeight="1">
      <c r="A79" s="11" t="s">
        <v>46</v>
      </c>
      <c r="B79" s="11" t="s">
        <v>29</v>
      </c>
      <c r="C79" s="11" t="s">
        <v>106</v>
      </c>
      <c r="D79" s="11" t="s">
        <v>132</v>
      </c>
      <c r="E79" s="11" t="s">
        <v>95</v>
      </c>
      <c r="F79" s="12" t="s">
        <v>96</v>
      </c>
      <c r="G79" s="10">
        <v>206.1</v>
      </c>
    </row>
    <row r="80" spans="1:7" ht="45">
      <c r="A80" s="11" t="s">
        <v>46</v>
      </c>
      <c r="B80" s="11" t="s">
        <v>29</v>
      </c>
      <c r="C80" s="11" t="s">
        <v>108</v>
      </c>
      <c r="D80" s="11"/>
      <c r="E80" s="11"/>
      <c r="F80" s="12" t="s">
        <v>109</v>
      </c>
      <c r="G80" s="10">
        <f>G81</f>
        <v>6</v>
      </c>
    </row>
    <row r="81" spans="1:7" ht="15" customHeight="1">
      <c r="A81" s="11" t="s">
        <v>46</v>
      </c>
      <c r="B81" s="11" t="s">
        <v>29</v>
      </c>
      <c r="C81" s="11" t="s">
        <v>108</v>
      </c>
      <c r="D81" s="11" t="s">
        <v>132</v>
      </c>
      <c r="E81" s="11"/>
      <c r="F81" s="12" t="s">
        <v>74</v>
      </c>
      <c r="G81" s="10">
        <f>G82</f>
        <v>6</v>
      </c>
    </row>
    <row r="82" spans="1:7" ht="43.5" customHeight="1">
      <c r="A82" s="11" t="s">
        <v>46</v>
      </c>
      <c r="B82" s="11" t="s">
        <v>29</v>
      </c>
      <c r="C82" s="11" t="s">
        <v>108</v>
      </c>
      <c r="D82" s="11" t="s">
        <v>132</v>
      </c>
      <c r="E82" s="11" t="s">
        <v>18</v>
      </c>
      <c r="F82" s="12" t="s">
        <v>17</v>
      </c>
      <c r="G82" s="10">
        <f>G83</f>
        <v>6</v>
      </c>
    </row>
    <row r="83" spans="1:7" ht="15" customHeight="1">
      <c r="A83" s="11" t="s">
        <v>46</v>
      </c>
      <c r="B83" s="11" t="s">
        <v>29</v>
      </c>
      <c r="C83" s="11" t="s">
        <v>108</v>
      </c>
      <c r="D83" s="11" t="s">
        <v>132</v>
      </c>
      <c r="E83" s="11" t="s">
        <v>21</v>
      </c>
      <c r="F83" s="12" t="s">
        <v>138</v>
      </c>
      <c r="G83" s="10">
        <v>6</v>
      </c>
    </row>
    <row r="84" spans="1:7" s="18" customFormat="1" ht="30">
      <c r="A84" s="11" t="s">
        <v>46</v>
      </c>
      <c r="B84" s="11" t="s">
        <v>122</v>
      </c>
      <c r="C84" s="11"/>
      <c r="D84" s="11"/>
      <c r="E84" s="11"/>
      <c r="F84" s="12" t="s">
        <v>118</v>
      </c>
      <c r="G84" s="10">
        <f aca="true" t="shared" si="0" ref="G84:G89">G85</f>
        <v>16.5</v>
      </c>
    </row>
    <row r="85" spans="1:7" s="18" customFormat="1" ht="60">
      <c r="A85" s="11" t="s">
        <v>46</v>
      </c>
      <c r="B85" s="11" t="s">
        <v>123</v>
      </c>
      <c r="C85" s="11"/>
      <c r="D85" s="11"/>
      <c r="E85" s="11"/>
      <c r="F85" s="12" t="s">
        <v>119</v>
      </c>
      <c r="G85" s="10">
        <f t="shared" si="0"/>
        <v>16.5</v>
      </c>
    </row>
    <row r="86" spans="1:7" s="18" customFormat="1" ht="78" customHeight="1">
      <c r="A86" s="11" t="s">
        <v>46</v>
      </c>
      <c r="B86" s="11" t="s">
        <v>123</v>
      </c>
      <c r="C86" s="11" t="s">
        <v>26</v>
      </c>
      <c r="D86" s="11"/>
      <c r="E86" s="11"/>
      <c r="F86" s="12" t="s">
        <v>151</v>
      </c>
      <c r="G86" s="10">
        <f t="shared" si="0"/>
        <v>16.5</v>
      </c>
    </row>
    <row r="87" spans="1:7" s="18" customFormat="1" ht="45">
      <c r="A87" s="11" t="s">
        <v>46</v>
      </c>
      <c r="B87" s="11" t="s">
        <v>123</v>
      </c>
      <c r="C87" s="11" t="s">
        <v>120</v>
      </c>
      <c r="D87" s="11"/>
      <c r="E87" s="11"/>
      <c r="F87" s="12" t="s">
        <v>121</v>
      </c>
      <c r="G87" s="10">
        <f t="shared" si="0"/>
        <v>16.5</v>
      </c>
    </row>
    <row r="88" spans="1:7" s="18" customFormat="1" ht="15">
      <c r="A88" s="11" t="s">
        <v>46</v>
      </c>
      <c r="B88" s="11" t="s">
        <v>123</v>
      </c>
      <c r="C88" s="11" t="s">
        <v>120</v>
      </c>
      <c r="D88" s="11" t="s">
        <v>132</v>
      </c>
      <c r="E88" s="11"/>
      <c r="F88" s="12" t="s">
        <v>74</v>
      </c>
      <c r="G88" s="10">
        <f t="shared" si="0"/>
        <v>16.5</v>
      </c>
    </row>
    <row r="89" spans="1:7" s="18" customFormat="1" ht="45">
      <c r="A89" s="11" t="s">
        <v>46</v>
      </c>
      <c r="B89" s="11" t="s">
        <v>123</v>
      </c>
      <c r="C89" s="11" t="s">
        <v>120</v>
      </c>
      <c r="D89" s="11" t="s">
        <v>132</v>
      </c>
      <c r="E89" s="11" t="s">
        <v>18</v>
      </c>
      <c r="F89" s="12" t="s">
        <v>17</v>
      </c>
      <c r="G89" s="10">
        <f t="shared" si="0"/>
        <v>16.5</v>
      </c>
    </row>
    <row r="90" spans="1:7" s="18" customFormat="1" ht="15" customHeight="1">
      <c r="A90" s="11" t="s">
        <v>46</v>
      </c>
      <c r="B90" s="11" t="s">
        <v>123</v>
      </c>
      <c r="C90" s="11" t="s">
        <v>120</v>
      </c>
      <c r="D90" s="11" t="s">
        <v>132</v>
      </c>
      <c r="E90" s="11" t="s">
        <v>21</v>
      </c>
      <c r="F90" s="12" t="s">
        <v>138</v>
      </c>
      <c r="G90" s="10">
        <v>16.5</v>
      </c>
    </row>
    <row r="91" spans="1:7" ht="15" customHeight="1">
      <c r="A91" s="11" t="s">
        <v>46</v>
      </c>
      <c r="B91" s="11" t="s">
        <v>56</v>
      </c>
      <c r="C91" s="11"/>
      <c r="D91" s="34"/>
      <c r="E91" s="11"/>
      <c r="F91" s="12" t="s">
        <v>57</v>
      </c>
      <c r="G91" s="10">
        <f>G92</f>
        <v>152727.3</v>
      </c>
    </row>
    <row r="92" spans="1:7" ht="15" customHeight="1">
      <c r="A92" s="11" t="s">
        <v>46</v>
      </c>
      <c r="B92" s="11" t="s">
        <v>54</v>
      </c>
      <c r="C92" s="11"/>
      <c r="D92" s="34"/>
      <c r="E92" s="11"/>
      <c r="F92" s="12" t="s">
        <v>55</v>
      </c>
      <c r="G92" s="10">
        <f>G93+G122+G118</f>
        <v>152727.3</v>
      </c>
    </row>
    <row r="93" spans="1:7" ht="75" customHeight="1">
      <c r="A93" s="11" t="s">
        <v>46</v>
      </c>
      <c r="B93" s="11" t="s">
        <v>54</v>
      </c>
      <c r="C93" s="11" t="s">
        <v>26</v>
      </c>
      <c r="D93" s="34"/>
      <c r="E93" s="11"/>
      <c r="F93" s="35" t="s">
        <v>151</v>
      </c>
      <c r="G93" s="10">
        <f>G94</f>
        <v>96771.6</v>
      </c>
    </row>
    <row r="94" spans="1:7" ht="46.5" customHeight="1">
      <c r="A94" s="11" t="s">
        <v>46</v>
      </c>
      <c r="B94" s="11" t="s">
        <v>54</v>
      </c>
      <c r="C94" s="11" t="s">
        <v>27</v>
      </c>
      <c r="D94" s="34"/>
      <c r="E94" s="11"/>
      <c r="F94" s="12" t="s">
        <v>58</v>
      </c>
      <c r="G94" s="10">
        <f>G95+G105+G109+G112+G115</f>
        <v>96771.6</v>
      </c>
    </row>
    <row r="95" spans="1:7" ht="46.5" customHeight="1">
      <c r="A95" s="11" t="s">
        <v>46</v>
      </c>
      <c r="B95" s="11" t="s">
        <v>54</v>
      </c>
      <c r="C95" s="11" t="s">
        <v>27</v>
      </c>
      <c r="D95" s="34" t="s">
        <v>142</v>
      </c>
      <c r="E95" s="11"/>
      <c r="F95" s="12" t="s">
        <v>143</v>
      </c>
      <c r="G95" s="10">
        <f>G96+G99+G102</f>
        <v>22262.399999999998</v>
      </c>
    </row>
    <row r="96" spans="1:7" ht="105">
      <c r="A96" s="11" t="s">
        <v>46</v>
      </c>
      <c r="B96" s="11" t="s">
        <v>54</v>
      </c>
      <c r="C96" s="11" t="s">
        <v>27</v>
      </c>
      <c r="D96" s="34" t="s">
        <v>142</v>
      </c>
      <c r="E96" s="11" t="s">
        <v>10</v>
      </c>
      <c r="F96" s="12" t="s">
        <v>9</v>
      </c>
      <c r="G96" s="10">
        <f>G97+G98</f>
        <v>14261.9</v>
      </c>
    </row>
    <row r="97" spans="1:7" ht="15" customHeight="1">
      <c r="A97" s="11" t="s">
        <v>46</v>
      </c>
      <c r="B97" s="11" t="s">
        <v>54</v>
      </c>
      <c r="C97" s="11" t="s">
        <v>27</v>
      </c>
      <c r="D97" s="34" t="s">
        <v>142</v>
      </c>
      <c r="E97" s="11" t="s">
        <v>144</v>
      </c>
      <c r="F97" s="12" t="s">
        <v>146</v>
      </c>
      <c r="G97" s="10">
        <f>9874.9+748.4+330.6+22</f>
        <v>10975.9</v>
      </c>
    </row>
    <row r="98" spans="1:7" ht="61.5" customHeight="1">
      <c r="A98" s="11" t="s">
        <v>46</v>
      </c>
      <c r="B98" s="11" t="s">
        <v>54</v>
      </c>
      <c r="C98" s="11" t="s">
        <v>27</v>
      </c>
      <c r="D98" s="34" t="s">
        <v>142</v>
      </c>
      <c r="E98" s="11" t="s">
        <v>145</v>
      </c>
      <c r="F98" s="12" t="s">
        <v>147</v>
      </c>
      <c r="G98" s="10">
        <f>2982.2+226+99.8-22</f>
        <v>3286</v>
      </c>
    </row>
    <row r="99" spans="1:7" ht="46.5" customHeight="1">
      <c r="A99" s="11" t="s">
        <v>46</v>
      </c>
      <c r="B99" s="11" t="s">
        <v>54</v>
      </c>
      <c r="C99" s="11" t="s">
        <v>27</v>
      </c>
      <c r="D99" s="34" t="s">
        <v>142</v>
      </c>
      <c r="E99" s="11" t="s">
        <v>18</v>
      </c>
      <c r="F99" s="12" t="s">
        <v>17</v>
      </c>
      <c r="G99" s="10">
        <f>G100+G101</f>
        <v>7708.199999999999</v>
      </c>
    </row>
    <row r="100" spans="1:7" ht="46.5" customHeight="1">
      <c r="A100" s="11" t="s">
        <v>46</v>
      </c>
      <c r="B100" s="11" t="s">
        <v>54</v>
      </c>
      <c r="C100" s="11" t="s">
        <v>27</v>
      </c>
      <c r="D100" s="34" t="s">
        <v>142</v>
      </c>
      <c r="E100" s="11" t="s">
        <v>20</v>
      </c>
      <c r="F100" s="12" t="s">
        <v>165</v>
      </c>
      <c r="G100" s="10">
        <f>341.3+6.8+23.1</f>
        <v>371.20000000000005</v>
      </c>
    </row>
    <row r="101" spans="1:7" ht="15" customHeight="1">
      <c r="A101" s="11" t="s">
        <v>46</v>
      </c>
      <c r="B101" s="11" t="s">
        <v>54</v>
      </c>
      <c r="C101" s="11" t="s">
        <v>27</v>
      </c>
      <c r="D101" s="34" t="s">
        <v>142</v>
      </c>
      <c r="E101" s="11" t="s">
        <v>21</v>
      </c>
      <c r="F101" s="12" t="s">
        <v>138</v>
      </c>
      <c r="G101" s="10">
        <f>1992.7+5649.4-180-125.1</f>
        <v>7336.999999999999</v>
      </c>
    </row>
    <row r="102" spans="1:7" ht="15" customHeight="1">
      <c r="A102" s="11" t="s">
        <v>46</v>
      </c>
      <c r="B102" s="11" t="s">
        <v>54</v>
      </c>
      <c r="C102" s="11" t="s">
        <v>27</v>
      </c>
      <c r="D102" s="34" t="s">
        <v>142</v>
      </c>
      <c r="E102" s="46" t="s">
        <v>25</v>
      </c>
      <c r="F102" s="41" t="s">
        <v>24</v>
      </c>
      <c r="G102" s="49">
        <f>G104+G103</f>
        <v>292.3</v>
      </c>
    </row>
    <row r="103" spans="1:7" ht="60">
      <c r="A103" s="11" t="s">
        <v>46</v>
      </c>
      <c r="B103" s="11" t="s">
        <v>54</v>
      </c>
      <c r="C103" s="11" t="s">
        <v>27</v>
      </c>
      <c r="D103" s="34" t="s">
        <v>142</v>
      </c>
      <c r="E103" s="46" t="s">
        <v>174</v>
      </c>
      <c r="F103" s="12" t="s">
        <v>175</v>
      </c>
      <c r="G103" s="49">
        <f>180+90</f>
        <v>270</v>
      </c>
    </row>
    <row r="104" spans="1:7" ht="15" customHeight="1">
      <c r="A104" s="11" t="s">
        <v>46</v>
      </c>
      <c r="B104" s="11" t="s">
        <v>54</v>
      </c>
      <c r="C104" s="11" t="s">
        <v>27</v>
      </c>
      <c r="D104" s="34" t="s">
        <v>142</v>
      </c>
      <c r="E104" s="46" t="s">
        <v>127</v>
      </c>
      <c r="F104" s="41" t="s">
        <v>128</v>
      </c>
      <c r="G104" s="49">
        <f>10.3+12</f>
        <v>22.3</v>
      </c>
    </row>
    <row r="105" spans="1:7" ht="27.75" customHeight="1">
      <c r="A105" s="11" t="s">
        <v>46</v>
      </c>
      <c r="B105" s="11" t="s">
        <v>54</v>
      </c>
      <c r="C105" s="11" t="s">
        <v>27</v>
      </c>
      <c r="D105" s="34" t="s">
        <v>148</v>
      </c>
      <c r="E105" s="11"/>
      <c r="F105" s="12" t="s">
        <v>149</v>
      </c>
      <c r="G105" s="10">
        <f>G106</f>
        <v>52415.8</v>
      </c>
    </row>
    <row r="106" spans="1:7" ht="45" customHeight="1">
      <c r="A106" s="11" t="s">
        <v>46</v>
      </c>
      <c r="B106" s="11" t="s">
        <v>54</v>
      </c>
      <c r="C106" s="11" t="s">
        <v>27</v>
      </c>
      <c r="D106" s="34" t="s">
        <v>148</v>
      </c>
      <c r="E106" s="11" t="s">
        <v>18</v>
      </c>
      <c r="F106" s="12" t="s">
        <v>17</v>
      </c>
      <c r="G106" s="10">
        <f>G107+G108</f>
        <v>52415.8</v>
      </c>
    </row>
    <row r="107" spans="1:7" ht="30">
      <c r="A107" s="11" t="s">
        <v>46</v>
      </c>
      <c r="B107" s="11" t="s">
        <v>54</v>
      </c>
      <c r="C107" s="11" t="s">
        <v>27</v>
      </c>
      <c r="D107" s="34" t="s">
        <v>148</v>
      </c>
      <c r="E107" s="11" t="s">
        <v>21</v>
      </c>
      <c r="F107" s="12" t="s">
        <v>138</v>
      </c>
      <c r="G107" s="10">
        <f>36695.8+9283.9+353.6+4368.8-692</f>
        <v>50010.100000000006</v>
      </c>
    </row>
    <row r="108" spans="1:7" ht="15">
      <c r="A108" s="11" t="s">
        <v>46</v>
      </c>
      <c r="B108" s="11" t="s">
        <v>54</v>
      </c>
      <c r="C108" s="11" t="s">
        <v>27</v>
      </c>
      <c r="D108" s="34" t="s">
        <v>148</v>
      </c>
      <c r="E108" s="11" t="s">
        <v>150</v>
      </c>
      <c r="F108" s="41" t="s">
        <v>154</v>
      </c>
      <c r="G108" s="10">
        <f>2401.1+4.6</f>
        <v>2405.7</v>
      </c>
    </row>
    <row r="109" spans="1:7" ht="75">
      <c r="A109" s="11" t="s">
        <v>46</v>
      </c>
      <c r="B109" s="11" t="s">
        <v>54</v>
      </c>
      <c r="C109" s="11" t="s">
        <v>27</v>
      </c>
      <c r="D109" s="34">
        <v>72013</v>
      </c>
      <c r="E109" s="11"/>
      <c r="F109" s="41" t="s">
        <v>173</v>
      </c>
      <c r="G109" s="10">
        <f>G110</f>
        <v>4441.1</v>
      </c>
    </row>
    <row r="110" spans="1:7" ht="45">
      <c r="A110" s="11" t="s">
        <v>46</v>
      </c>
      <c r="B110" s="11" t="s">
        <v>54</v>
      </c>
      <c r="C110" s="11" t="s">
        <v>27</v>
      </c>
      <c r="D110" s="34">
        <v>72013</v>
      </c>
      <c r="E110" s="11" t="s">
        <v>18</v>
      </c>
      <c r="F110" s="12" t="s">
        <v>17</v>
      </c>
      <c r="G110" s="10">
        <f>G111</f>
        <v>4441.1</v>
      </c>
    </row>
    <row r="111" spans="1:7" ht="30">
      <c r="A111" s="11" t="s">
        <v>46</v>
      </c>
      <c r="B111" s="11" t="s">
        <v>54</v>
      </c>
      <c r="C111" s="11" t="s">
        <v>27</v>
      </c>
      <c r="D111" s="34">
        <v>72013</v>
      </c>
      <c r="E111" s="11" t="s">
        <v>21</v>
      </c>
      <c r="F111" s="12" t="s">
        <v>138</v>
      </c>
      <c r="G111" s="10">
        <f>5000-558.9</f>
        <v>4441.1</v>
      </c>
    </row>
    <row r="112" spans="1:7" ht="60">
      <c r="A112" s="11" t="s">
        <v>46</v>
      </c>
      <c r="B112" s="11" t="s">
        <v>54</v>
      </c>
      <c r="C112" s="11" t="s">
        <v>27</v>
      </c>
      <c r="D112" s="34">
        <v>72023</v>
      </c>
      <c r="E112" s="11"/>
      <c r="F112" s="12" t="s">
        <v>176</v>
      </c>
      <c r="G112" s="10">
        <f>G113</f>
        <v>5552.3</v>
      </c>
    </row>
    <row r="113" spans="1:7" ht="45">
      <c r="A113" s="11" t="s">
        <v>46</v>
      </c>
      <c r="B113" s="11" t="s">
        <v>54</v>
      </c>
      <c r="C113" s="11" t="s">
        <v>27</v>
      </c>
      <c r="D113" s="34">
        <v>72023</v>
      </c>
      <c r="E113" s="11" t="s">
        <v>18</v>
      </c>
      <c r="F113" s="12" t="s">
        <v>17</v>
      </c>
      <c r="G113" s="10">
        <f>G114</f>
        <v>5552.3</v>
      </c>
    </row>
    <row r="114" spans="1:7" ht="30">
      <c r="A114" s="11" t="s">
        <v>46</v>
      </c>
      <c r="B114" s="11" t="s">
        <v>54</v>
      </c>
      <c r="C114" s="11" t="s">
        <v>27</v>
      </c>
      <c r="D114" s="34">
        <v>72023</v>
      </c>
      <c r="E114" s="11" t="s">
        <v>21</v>
      </c>
      <c r="F114" s="12" t="s">
        <v>138</v>
      </c>
      <c r="G114" s="10">
        <v>5552.3</v>
      </c>
    </row>
    <row r="115" spans="1:7" ht="60">
      <c r="A115" s="11" t="s">
        <v>46</v>
      </c>
      <c r="B115" s="11" t="s">
        <v>54</v>
      </c>
      <c r="C115" s="11" t="s">
        <v>27</v>
      </c>
      <c r="D115" s="34">
        <v>72203</v>
      </c>
      <c r="E115" s="11"/>
      <c r="F115" s="12" t="s">
        <v>178</v>
      </c>
      <c r="G115" s="10">
        <f>G116</f>
        <v>12100</v>
      </c>
    </row>
    <row r="116" spans="1:7" ht="45">
      <c r="A116" s="11" t="s">
        <v>46</v>
      </c>
      <c r="B116" s="11" t="s">
        <v>54</v>
      </c>
      <c r="C116" s="11" t="s">
        <v>27</v>
      </c>
      <c r="D116" s="34">
        <v>72203</v>
      </c>
      <c r="E116" s="11" t="s">
        <v>18</v>
      </c>
      <c r="F116" s="12" t="s">
        <v>17</v>
      </c>
      <c r="G116" s="10">
        <f>G117</f>
        <v>12100</v>
      </c>
    </row>
    <row r="117" spans="1:7" ht="30">
      <c r="A117" s="11" t="s">
        <v>46</v>
      </c>
      <c r="B117" s="11" t="s">
        <v>54</v>
      </c>
      <c r="C117" s="11" t="s">
        <v>27</v>
      </c>
      <c r="D117" s="34">
        <v>72203</v>
      </c>
      <c r="E117" s="11" t="s">
        <v>21</v>
      </c>
      <c r="F117" s="12" t="s">
        <v>138</v>
      </c>
      <c r="G117" s="10">
        <v>12100</v>
      </c>
    </row>
    <row r="118" spans="1:7" ht="75">
      <c r="A118" s="11" t="s">
        <v>46</v>
      </c>
      <c r="B118" s="11" t="s">
        <v>54</v>
      </c>
      <c r="C118" s="11" t="s">
        <v>169</v>
      </c>
      <c r="D118" s="34"/>
      <c r="E118" s="11"/>
      <c r="F118" s="42" t="s">
        <v>170</v>
      </c>
      <c r="G118" s="10">
        <f>G119</f>
        <v>12221.300000000001</v>
      </c>
    </row>
    <row r="119" spans="1:7" ht="30">
      <c r="A119" s="11" t="s">
        <v>46</v>
      </c>
      <c r="B119" s="11" t="s">
        <v>54</v>
      </c>
      <c r="C119" s="11" t="s">
        <v>169</v>
      </c>
      <c r="D119" s="34" t="s">
        <v>171</v>
      </c>
      <c r="E119" s="11"/>
      <c r="F119" s="12" t="s">
        <v>172</v>
      </c>
      <c r="G119" s="10">
        <f>G120</f>
        <v>12221.300000000001</v>
      </c>
    </row>
    <row r="120" spans="1:7" ht="45">
      <c r="A120" s="11" t="s">
        <v>46</v>
      </c>
      <c r="B120" s="11" t="s">
        <v>54</v>
      </c>
      <c r="C120" s="11" t="s">
        <v>169</v>
      </c>
      <c r="D120" s="34" t="s">
        <v>171</v>
      </c>
      <c r="E120" s="11" t="s">
        <v>18</v>
      </c>
      <c r="F120" s="12" t="s">
        <v>17</v>
      </c>
      <c r="G120" s="10">
        <f>G121</f>
        <v>12221.300000000001</v>
      </c>
    </row>
    <row r="121" spans="1:7" ht="30">
      <c r="A121" s="11" t="s">
        <v>46</v>
      </c>
      <c r="B121" s="11" t="s">
        <v>54</v>
      </c>
      <c r="C121" s="11" t="s">
        <v>169</v>
      </c>
      <c r="D121" s="34" t="s">
        <v>171</v>
      </c>
      <c r="E121" s="11" t="s">
        <v>21</v>
      </c>
      <c r="F121" s="12" t="s">
        <v>138</v>
      </c>
      <c r="G121" s="10">
        <f>9404.7+2816.6</f>
        <v>12221.300000000001</v>
      </c>
    </row>
    <row r="122" spans="1:7" ht="33" customHeight="1">
      <c r="A122" s="11" t="s">
        <v>46</v>
      </c>
      <c r="B122" s="11" t="s">
        <v>54</v>
      </c>
      <c r="C122" s="11" t="s">
        <v>155</v>
      </c>
      <c r="D122" s="34"/>
      <c r="E122" s="11"/>
      <c r="F122" s="42" t="s">
        <v>156</v>
      </c>
      <c r="G122" s="10">
        <f>G123</f>
        <v>43734.4</v>
      </c>
    </row>
    <row r="123" spans="1:7" ht="43.5" customHeight="1">
      <c r="A123" s="11" t="s">
        <v>46</v>
      </c>
      <c r="B123" s="11" t="s">
        <v>54</v>
      </c>
      <c r="C123" s="11" t="s">
        <v>155</v>
      </c>
      <c r="D123" s="34">
        <v>55553</v>
      </c>
      <c r="E123" s="11"/>
      <c r="F123" s="42" t="s">
        <v>157</v>
      </c>
      <c r="G123" s="10">
        <f>G124</f>
        <v>43734.4</v>
      </c>
    </row>
    <row r="124" spans="1:7" ht="43.5" customHeight="1">
      <c r="A124" s="11" t="s">
        <v>46</v>
      </c>
      <c r="B124" s="11" t="s">
        <v>54</v>
      </c>
      <c r="C124" s="11" t="s">
        <v>155</v>
      </c>
      <c r="D124" s="34">
        <v>55553</v>
      </c>
      <c r="E124" s="11" t="s">
        <v>18</v>
      </c>
      <c r="F124" s="12" t="s">
        <v>17</v>
      </c>
      <c r="G124" s="10">
        <f>G125</f>
        <v>43734.4</v>
      </c>
    </row>
    <row r="125" spans="1:7" ht="15" customHeight="1">
      <c r="A125" s="11" t="s">
        <v>46</v>
      </c>
      <c r="B125" s="11" t="s">
        <v>54</v>
      </c>
      <c r="C125" s="11" t="s">
        <v>155</v>
      </c>
      <c r="D125" s="34">
        <v>55553</v>
      </c>
      <c r="E125" s="11" t="s">
        <v>21</v>
      </c>
      <c r="F125" s="12" t="s">
        <v>138</v>
      </c>
      <c r="G125" s="10">
        <f>50805.6-7071.2</f>
        <v>43734.4</v>
      </c>
    </row>
    <row r="126" spans="1:7" ht="15" customHeight="1">
      <c r="A126" s="11" t="s">
        <v>46</v>
      </c>
      <c r="B126" s="11" t="s">
        <v>59</v>
      </c>
      <c r="C126" s="11"/>
      <c r="D126" s="34"/>
      <c r="E126" s="11"/>
      <c r="F126" s="12" t="s">
        <v>60</v>
      </c>
      <c r="G126" s="10">
        <f aca="true" t="shared" si="1" ref="G126:G131">G127</f>
        <v>550</v>
      </c>
    </row>
    <row r="127" spans="1:7" ht="15" customHeight="1">
      <c r="A127" s="11" t="s">
        <v>46</v>
      </c>
      <c r="B127" s="11" t="s">
        <v>61</v>
      </c>
      <c r="C127" s="11"/>
      <c r="D127" s="34"/>
      <c r="E127" s="11"/>
      <c r="F127" s="12" t="s">
        <v>124</v>
      </c>
      <c r="G127" s="10">
        <f t="shared" si="1"/>
        <v>550</v>
      </c>
    </row>
    <row r="128" spans="1:7" ht="72" customHeight="1">
      <c r="A128" s="11" t="s">
        <v>46</v>
      </c>
      <c r="B128" s="11" t="s">
        <v>61</v>
      </c>
      <c r="C128" s="11" t="s">
        <v>26</v>
      </c>
      <c r="D128" s="34"/>
      <c r="E128" s="11"/>
      <c r="F128" s="35" t="s">
        <v>151</v>
      </c>
      <c r="G128" s="10">
        <f t="shared" si="1"/>
        <v>550</v>
      </c>
    </row>
    <row r="129" spans="1:7" ht="30">
      <c r="A129" s="11" t="s">
        <v>46</v>
      </c>
      <c r="B129" s="11" t="s">
        <v>61</v>
      </c>
      <c r="C129" s="11" t="s">
        <v>77</v>
      </c>
      <c r="D129" s="34"/>
      <c r="E129" s="11"/>
      <c r="F129" s="12" t="s">
        <v>82</v>
      </c>
      <c r="G129" s="10">
        <f t="shared" si="1"/>
        <v>550</v>
      </c>
    </row>
    <row r="130" spans="1:7" ht="15">
      <c r="A130" s="11" t="s">
        <v>46</v>
      </c>
      <c r="B130" s="11" t="s">
        <v>61</v>
      </c>
      <c r="C130" s="11" t="s">
        <v>77</v>
      </c>
      <c r="D130" s="34" t="s">
        <v>134</v>
      </c>
      <c r="E130" s="11"/>
      <c r="F130" s="12" t="s">
        <v>75</v>
      </c>
      <c r="G130" s="10">
        <f t="shared" si="1"/>
        <v>550</v>
      </c>
    </row>
    <row r="131" spans="1:7" ht="45">
      <c r="A131" s="11" t="s">
        <v>46</v>
      </c>
      <c r="B131" s="11" t="s">
        <v>61</v>
      </c>
      <c r="C131" s="11" t="s">
        <v>77</v>
      </c>
      <c r="D131" s="34" t="s">
        <v>134</v>
      </c>
      <c r="E131" s="11" t="s">
        <v>18</v>
      </c>
      <c r="F131" s="12" t="s">
        <v>17</v>
      </c>
      <c r="G131" s="10">
        <f t="shared" si="1"/>
        <v>550</v>
      </c>
    </row>
    <row r="132" spans="1:7" ht="15" customHeight="1">
      <c r="A132" s="11" t="s">
        <v>46</v>
      </c>
      <c r="B132" s="11" t="s">
        <v>61</v>
      </c>
      <c r="C132" s="11" t="s">
        <v>77</v>
      </c>
      <c r="D132" s="34" t="s">
        <v>134</v>
      </c>
      <c r="E132" s="11" t="s">
        <v>21</v>
      </c>
      <c r="F132" s="12" t="s">
        <v>138</v>
      </c>
      <c r="G132" s="10">
        <v>550</v>
      </c>
    </row>
    <row r="133" spans="1:7" ht="15" customHeight="1">
      <c r="A133" s="11" t="s">
        <v>46</v>
      </c>
      <c r="B133" s="11" t="s">
        <v>63</v>
      </c>
      <c r="C133" s="11"/>
      <c r="D133" s="34"/>
      <c r="E133" s="11"/>
      <c r="F133" s="12" t="s">
        <v>64</v>
      </c>
      <c r="G133" s="10">
        <f aca="true" t="shared" si="2" ref="G133:G138">G134</f>
        <v>6836.8</v>
      </c>
    </row>
    <row r="134" spans="1:7" ht="15" customHeight="1">
      <c r="A134" s="11" t="s">
        <v>46</v>
      </c>
      <c r="B134" s="11" t="s">
        <v>65</v>
      </c>
      <c r="C134" s="11"/>
      <c r="D134" s="34"/>
      <c r="E134" s="11"/>
      <c r="F134" s="12" t="s">
        <v>66</v>
      </c>
      <c r="G134" s="10">
        <f t="shared" si="2"/>
        <v>6836.8</v>
      </c>
    </row>
    <row r="135" spans="1:7" ht="74.25" customHeight="1">
      <c r="A135" s="11" t="s">
        <v>46</v>
      </c>
      <c r="B135" s="11" t="s">
        <v>65</v>
      </c>
      <c r="C135" s="11" t="s">
        <v>26</v>
      </c>
      <c r="D135" s="34"/>
      <c r="E135" s="11"/>
      <c r="F135" s="35" t="s">
        <v>151</v>
      </c>
      <c r="G135" s="10">
        <f t="shared" si="2"/>
        <v>6836.8</v>
      </c>
    </row>
    <row r="136" spans="1:7" ht="45">
      <c r="A136" s="11" t="s">
        <v>46</v>
      </c>
      <c r="B136" s="11" t="s">
        <v>65</v>
      </c>
      <c r="C136" s="11" t="s">
        <v>78</v>
      </c>
      <c r="D136" s="34"/>
      <c r="E136" s="11"/>
      <c r="F136" s="12" t="s">
        <v>83</v>
      </c>
      <c r="G136" s="10">
        <f t="shared" si="2"/>
        <v>6836.8</v>
      </c>
    </row>
    <row r="137" spans="1:7" ht="15">
      <c r="A137" s="11" t="s">
        <v>46</v>
      </c>
      <c r="B137" s="11" t="s">
        <v>65</v>
      </c>
      <c r="C137" s="11" t="s">
        <v>78</v>
      </c>
      <c r="D137" s="34" t="s">
        <v>135</v>
      </c>
      <c r="E137" s="11"/>
      <c r="F137" s="37" t="s">
        <v>84</v>
      </c>
      <c r="G137" s="10">
        <f t="shared" si="2"/>
        <v>6836.8</v>
      </c>
    </row>
    <row r="138" spans="1:7" ht="45">
      <c r="A138" s="11" t="s">
        <v>46</v>
      </c>
      <c r="B138" s="11" t="s">
        <v>65</v>
      </c>
      <c r="C138" s="11" t="s">
        <v>78</v>
      </c>
      <c r="D138" s="34" t="s">
        <v>135</v>
      </c>
      <c r="E138" s="11" t="s">
        <v>18</v>
      </c>
      <c r="F138" s="12" t="s">
        <v>17</v>
      </c>
      <c r="G138" s="10">
        <f t="shared" si="2"/>
        <v>6836.8</v>
      </c>
    </row>
    <row r="139" spans="1:7" ht="15" customHeight="1">
      <c r="A139" s="11" t="s">
        <v>46</v>
      </c>
      <c r="B139" s="11" t="s">
        <v>65</v>
      </c>
      <c r="C139" s="11" t="s">
        <v>78</v>
      </c>
      <c r="D139" s="34" t="s">
        <v>135</v>
      </c>
      <c r="E139" s="11" t="s">
        <v>21</v>
      </c>
      <c r="F139" s="12" t="s">
        <v>138</v>
      </c>
      <c r="G139" s="10">
        <f>6144.8+692</f>
        <v>6836.8</v>
      </c>
    </row>
    <row r="140" spans="1:7" ht="15" customHeight="1">
      <c r="A140" s="11" t="s">
        <v>46</v>
      </c>
      <c r="B140" s="11" t="s">
        <v>116</v>
      </c>
      <c r="C140" s="11"/>
      <c r="D140" s="34"/>
      <c r="E140" s="11"/>
      <c r="F140" s="12" t="s">
        <v>110</v>
      </c>
      <c r="G140" s="10">
        <f aca="true" t="shared" si="3" ref="G140:G145">G141</f>
        <v>1017.9000000000001</v>
      </c>
    </row>
    <row r="141" spans="1:7" ht="15" customHeight="1">
      <c r="A141" s="11" t="s">
        <v>46</v>
      </c>
      <c r="B141" s="11" t="s">
        <v>117</v>
      </c>
      <c r="C141" s="11"/>
      <c r="D141" s="34"/>
      <c r="E141" s="11"/>
      <c r="F141" s="12" t="s">
        <v>111</v>
      </c>
      <c r="G141" s="10">
        <f t="shared" si="3"/>
        <v>1017.9000000000001</v>
      </c>
    </row>
    <row r="142" spans="1:7" ht="45.75" customHeight="1">
      <c r="A142" s="11" t="s">
        <v>46</v>
      </c>
      <c r="B142" s="11" t="s">
        <v>117</v>
      </c>
      <c r="C142" s="11" t="s">
        <v>99</v>
      </c>
      <c r="D142" s="34"/>
      <c r="E142" s="11"/>
      <c r="F142" s="12" t="s">
        <v>152</v>
      </c>
      <c r="G142" s="10">
        <f t="shared" si="3"/>
        <v>1017.9000000000001</v>
      </c>
    </row>
    <row r="143" spans="1:7" ht="60">
      <c r="A143" s="11" t="s">
        <v>46</v>
      </c>
      <c r="B143" s="11" t="s">
        <v>117</v>
      </c>
      <c r="C143" s="11" t="s">
        <v>112</v>
      </c>
      <c r="D143" s="34"/>
      <c r="E143" s="11"/>
      <c r="F143" s="12" t="s">
        <v>113</v>
      </c>
      <c r="G143" s="10">
        <f t="shared" si="3"/>
        <v>1017.9000000000001</v>
      </c>
    </row>
    <row r="144" spans="1:7" ht="15">
      <c r="A144" s="11" t="s">
        <v>46</v>
      </c>
      <c r="B144" s="11" t="s">
        <v>117</v>
      </c>
      <c r="C144" s="11" t="s">
        <v>112</v>
      </c>
      <c r="D144" s="34" t="s">
        <v>132</v>
      </c>
      <c r="E144" s="11"/>
      <c r="F144" s="12" t="s">
        <v>74</v>
      </c>
      <c r="G144" s="10">
        <f t="shared" si="3"/>
        <v>1017.9000000000001</v>
      </c>
    </row>
    <row r="145" spans="1:7" ht="30">
      <c r="A145" s="11" t="s">
        <v>46</v>
      </c>
      <c r="B145" s="11" t="s">
        <v>117</v>
      </c>
      <c r="C145" s="11" t="s">
        <v>112</v>
      </c>
      <c r="D145" s="34" t="s">
        <v>132</v>
      </c>
      <c r="E145" s="11" t="s">
        <v>93</v>
      </c>
      <c r="F145" s="12" t="s">
        <v>94</v>
      </c>
      <c r="G145" s="10">
        <f t="shared" si="3"/>
        <v>1017.9000000000001</v>
      </c>
    </row>
    <row r="146" spans="1:7" ht="30">
      <c r="A146" s="11" t="s">
        <v>46</v>
      </c>
      <c r="B146" s="11" t="s">
        <v>117</v>
      </c>
      <c r="C146" s="11" t="s">
        <v>112</v>
      </c>
      <c r="D146" s="34" t="s">
        <v>132</v>
      </c>
      <c r="E146" s="11" t="s">
        <v>114</v>
      </c>
      <c r="F146" s="12" t="s">
        <v>115</v>
      </c>
      <c r="G146" s="10">
        <f>877.7+140.2</f>
        <v>1017.9000000000001</v>
      </c>
    </row>
    <row r="147" spans="1:7" ht="15">
      <c r="A147" s="11" t="s">
        <v>46</v>
      </c>
      <c r="B147" s="11" t="s">
        <v>53</v>
      </c>
      <c r="C147" s="11"/>
      <c r="D147" s="34"/>
      <c r="E147" s="11"/>
      <c r="F147" s="12" t="s">
        <v>67</v>
      </c>
      <c r="G147" s="10">
        <f>G148</f>
        <v>698</v>
      </c>
    </row>
    <row r="148" spans="1:7" ht="15">
      <c r="A148" s="11" t="s">
        <v>46</v>
      </c>
      <c r="B148" s="11" t="s">
        <v>68</v>
      </c>
      <c r="C148" s="11"/>
      <c r="D148" s="34"/>
      <c r="E148" s="11"/>
      <c r="F148" s="12" t="s">
        <v>69</v>
      </c>
      <c r="G148" s="10">
        <f>G149</f>
        <v>698</v>
      </c>
    </row>
    <row r="149" spans="1:7" ht="75" customHeight="1">
      <c r="A149" s="11" t="s">
        <v>46</v>
      </c>
      <c r="B149" s="11" t="s">
        <v>68</v>
      </c>
      <c r="C149" s="11" t="s">
        <v>26</v>
      </c>
      <c r="D149" s="34"/>
      <c r="E149" s="11"/>
      <c r="F149" s="35" t="s">
        <v>151</v>
      </c>
      <c r="G149" s="10">
        <f>G150</f>
        <v>698</v>
      </c>
    </row>
    <row r="150" spans="1:7" ht="45">
      <c r="A150" s="11" t="s">
        <v>46</v>
      </c>
      <c r="B150" s="11" t="s">
        <v>68</v>
      </c>
      <c r="C150" s="11" t="s">
        <v>80</v>
      </c>
      <c r="D150" s="34"/>
      <c r="E150" s="11"/>
      <c r="F150" s="12" t="s">
        <v>85</v>
      </c>
      <c r="G150" s="10">
        <f>G151</f>
        <v>698</v>
      </c>
    </row>
    <row r="151" spans="1:7" ht="30">
      <c r="A151" s="11" t="s">
        <v>46</v>
      </c>
      <c r="B151" s="11" t="s">
        <v>68</v>
      </c>
      <c r="C151" s="11" t="s">
        <v>80</v>
      </c>
      <c r="D151" s="34" t="s">
        <v>136</v>
      </c>
      <c r="E151" s="11"/>
      <c r="F151" s="39" t="s">
        <v>79</v>
      </c>
      <c r="G151" s="10">
        <f>G152+G154</f>
        <v>698</v>
      </c>
    </row>
    <row r="152" spans="1:7" ht="45">
      <c r="A152" s="11" t="s">
        <v>46</v>
      </c>
      <c r="B152" s="11" t="s">
        <v>68</v>
      </c>
      <c r="C152" s="11" t="s">
        <v>80</v>
      </c>
      <c r="D152" s="34" t="s">
        <v>136</v>
      </c>
      <c r="E152" s="11" t="s">
        <v>18</v>
      </c>
      <c r="F152" s="12" t="s">
        <v>17</v>
      </c>
      <c r="G152" s="10">
        <f>G153</f>
        <v>598</v>
      </c>
    </row>
    <row r="153" spans="1:7" ht="16.5" customHeight="1">
      <c r="A153" s="11" t="s">
        <v>46</v>
      </c>
      <c r="B153" s="11" t="s">
        <v>68</v>
      </c>
      <c r="C153" s="11" t="s">
        <v>80</v>
      </c>
      <c r="D153" s="34" t="s">
        <v>136</v>
      </c>
      <c r="E153" s="11" t="s">
        <v>21</v>
      </c>
      <c r="F153" s="12" t="s">
        <v>138</v>
      </c>
      <c r="G153" s="10">
        <v>598</v>
      </c>
    </row>
    <row r="154" spans="1:7" ht="30">
      <c r="A154" s="11" t="s">
        <v>46</v>
      </c>
      <c r="B154" s="11" t="s">
        <v>68</v>
      </c>
      <c r="C154" s="11" t="s">
        <v>80</v>
      </c>
      <c r="D154" s="34" t="s">
        <v>136</v>
      </c>
      <c r="E154" s="11" t="s">
        <v>93</v>
      </c>
      <c r="F154" s="12" t="s">
        <v>94</v>
      </c>
      <c r="G154" s="10">
        <f>G155</f>
        <v>100</v>
      </c>
    </row>
    <row r="155" spans="1:7" ht="16.5" customHeight="1">
      <c r="A155" s="11" t="s">
        <v>46</v>
      </c>
      <c r="B155" s="11" t="s">
        <v>68</v>
      </c>
      <c r="C155" s="11" t="s">
        <v>80</v>
      </c>
      <c r="D155" s="34" t="s">
        <v>136</v>
      </c>
      <c r="E155" s="11" t="s">
        <v>95</v>
      </c>
      <c r="F155" s="12" t="s">
        <v>96</v>
      </c>
      <c r="G155" s="10">
        <v>100</v>
      </c>
    </row>
    <row r="156" spans="1:7" s="16" customFormat="1" ht="28.5">
      <c r="A156" s="31" t="s">
        <v>50</v>
      </c>
      <c r="B156" s="40"/>
      <c r="C156" s="40"/>
      <c r="D156" s="31"/>
      <c r="E156" s="31"/>
      <c r="F156" s="32" t="s">
        <v>51</v>
      </c>
      <c r="G156" s="44">
        <f>G157</f>
        <v>6455.2</v>
      </c>
    </row>
    <row r="157" spans="1:7" ht="30.75" customHeight="1">
      <c r="A157" s="11" t="s">
        <v>50</v>
      </c>
      <c r="B157" s="11" t="s">
        <v>6</v>
      </c>
      <c r="C157" s="33"/>
      <c r="D157" s="11"/>
      <c r="E157" s="11"/>
      <c r="F157" s="12" t="s">
        <v>5</v>
      </c>
      <c r="G157" s="10">
        <f>G158+G182</f>
        <v>6455.2</v>
      </c>
    </row>
    <row r="158" spans="1:7" ht="75">
      <c r="A158" s="11" t="s">
        <v>50</v>
      </c>
      <c r="B158" s="11" t="s">
        <v>47</v>
      </c>
      <c r="C158" s="33"/>
      <c r="D158" s="11"/>
      <c r="E158" s="11"/>
      <c r="F158" s="12" t="s">
        <v>49</v>
      </c>
      <c r="G158" s="10">
        <f>G159+G168+G173+G178</f>
        <v>6344.3</v>
      </c>
    </row>
    <row r="159" spans="1:7" ht="102.75" customHeight="1">
      <c r="A159" s="11" t="s">
        <v>50</v>
      </c>
      <c r="B159" s="11" t="s">
        <v>47</v>
      </c>
      <c r="C159" s="11" t="s">
        <v>8</v>
      </c>
      <c r="D159" s="11"/>
      <c r="E159" s="11"/>
      <c r="F159" s="38" t="s">
        <v>7</v>
      </c>
      <c r="G159" s="10">
        <f>G160+G164</f>
        <v>5510.5</v>
      </c>
    </row>
    <row r="160" spans="1:7" ht="30">
      <c r="A160" s="11" t="s">
        <v>50</v>
      </c>
      <c r="B160" s="11" t="s">
        <v>47</v>
      </c>
      <c r="C160" s="11" t="s">
        <v>8</v>
      </c>
      <c r="D160" s="11" t="s">
        <v>137</v>
      </c>
      <c r="E160" s="33"/>
      <c r="F160" s="37" t="s">
        <v>48</v>
      </c>
      <c r="G160" s="10">
        <f>G161</f>
        <v>1911.4</v>
      </c>
    </row>
    <row r="161" spans="1:7" ht="106.5" customHeight="1">
      <c r="A161" s="11" t="s">
        <v>50</v>
      </c>
      <c r="B161" s="11" t="s">
        <v>47</v>
      </c>
      <c r="C161" s="11" t="s">
        <v>8</v>
      </c>
      <c r="D161" s="11" t="s">
        <v>137</v>
      </c>
      <c r="E161" s="11" t="s">
        <v>10</v>
      </c>
      <c r="F161" s="12" t="s">
        <v>9</v>
      </c>
      <c r="G161" s="10">
        <f>G162+G163</f>
        <v>1911.4</v>
      </c>
    </row>
    <row r="162" spans="1:7" ht="30">
      <c r="A162" s="11" t="s">
        <v>50</v>
      </c>
      <c r="B162" s="11" t="s">
        <v>47</v>
      </c>
      <c r="C162" s="11" t="s">
        <v>8</v>
      </c>
      <c r="D162" s="11" t="s">
        <v>137</v>
      </c>
      <c r="E162" s="11" t="s">
        <v>13</v>
      </c>
      <c r="F162" s="12" t="s">
        <v>12</v>
      </c>
      <c r="G162" s="10">
        <f>1574.7-104.8</f>
        <v>1469.9</v>
      </c>
    </row>
    <row r="163" spans="1:7" ht="75" customHeight="1">
      <c r="A163" s="11" t="s">
        <v>50</v>
      </c>
      <c r="B163" s="11" t="s">
        <v>47</v>
      </c>
      <c r="C163" s="11" t="s">
        <v>8</v>
      </c>
      <c r="D163" s="11" t="s">
        <v>137</v>
      </c>
      <c r="E163" s="11" t="s">
        <v>15</v>
      </c>
      <c r="F163" s="12" t="s">
        <v>14</v>
      </c>
      <c r="G163" s="10">
        <f>475.6-34.1</f>
        <v>441.5</v>
      </c>
    </row>
    <row r="164" spans="1:7" ht="44.25" customHeight="1">
      <c r="A164" s="11" t="s">
        <v>50</v>
      </c>
      <c r="B164" s="11" t="s">
        <v>47</v>
      </c>
      <c r="C164" s="11" t="s">
        <v>8</v>
      </c>
      <c r="D164" s="34" t="s">
        <v>130</v>
      </c>
      <c r="E164" s="11"/>
      <c r="F164" s="35" t="s">
        <v>81</v>
      </c>
      <c r="G164" s="10">
        <f>G165</f>
        <v>3599.1</v>
      </c>
    </row>
    <row r="165" spans="1:7" ht="105">
      <c r="A165" s="11" t="s">
        <v>50</v>
      </c>
      <c r="B165" s="11" t="s">
        <v>47</v>
      </c>
      <c r="C165" s="11" t="s">
        <v>8</v>
      </c>
      <c r="D165" s="34" t="s">
        <v>130</v>
      </c>
      <c r="E165" s="11" t="s">
        <v>10</v>
      </c>
      <c r="F165" s="12" t="s">
        <v>9</v>
      </c>
      <c r="G165" s="10">
        <f>G166+G167</f>
        <v>3599.1</v>
      </c>
    </row>
    <row r="166" spans="1:7" ht="30">
      <c r="A166" s="11" t="s">
        <v>50</v>
      </c>
      <c r="B166" s="11" t="s">
        <v>47</v>
      </c>
      <c r="C166" s="11" t="s">
        <v>8</v>
      </c>
      <c r="D166" s="34" t="s">
        <v>130</v>
      </c>
      <c r="E166" s="11" t="s">
        <v>13</v>
      </c>
      <c r="F166" s="12" t="s">
        <v>12</v>
      </c>
      <c r="G166" s="10">
        <f>2561.5+96.1+106</f>
        <v>2763.6</v>
      </c>
    </row>
    <row r="167" spans="1:7" ht="89.25" customHeight="1">
      <c r="A167" s="11" t="s">
        <v>50</v>
      </c>
      <c r="B167" s="11" t="s">
        <v>47</v>
      </c>
      <c r="C167" s="11" t="s">
        <v>8</v>
      </c>
      <c r="D167" s="34" t="s">
        <v>130</v>
      </c>
      <c r="E167" s="11" t="s">
        <v>15</v>
      </c>
      <c r="F167" s="12" t="s">
        <v>14</v>
      </c>
      <c r="G167" s="10">
        <f>773.6+29+32.9</f>
        <v>835.5</v>
      </c>
    </row>
    <row r="168" spans="1:7" ht="75" customHeight="1">
      <c r="A168" s="11" t="s">
        <v>50</v>
      </c>
      <c r="B168" s="11" t="s">
        <v>47</v>
      </c>
      <c r="C168" s="11" t="s">
        <v>16</v>
      </c>
      <c r="D168" s="34"/>
      <c r="E168" s="11"/>
      <c r="F168" s="37" t="s">
        <v>160</v>
      </c>
      <c r="G168" s="10">
        <f>G169</f>
        <v>825.8</v>
      </c>
    </row>
    <row r="169" spans="1:7" ht="45">
      <c r="A169" s="11" t="s">
        <v>50</v>
      </c>
      <c r="B169" s="11" t="s">
        <v>47</v>
      </c>
      <c r="C169" s="11" t="s">
        <v>16</v>
      </c>
      <c r="D169" s="34" t="s">
        <v>130</v>
      </c>
      <c r="E169" s="11"/>
      <c r="F169" s="35" t="s">
        <v>81</v>
      </c>
      <c r="G169" s="10">
        <f>G170</f>
        <v>825.8</v>
      </c>
    </row>
    <row r="170" spans="1:7" ht="45">
      <c r="A170" s="11" t="s">
        <v>50</v>
      </c>
      <c r="B170" s="11" t="s">
        <v>47</v>
      </c>
      <c r="C170" s="11" t="s">
        <v>16</v>
      </c>
      <c r="D170" s="34" t="s">
        <v>130</v>
      </c>
      <c r="E170" s="11" t="s">
        <v>18</v>
      </c>
      <c r="F170" s="12" t="s">
        <v>17</v>
      </c>
      <c r="G170" s="10">
        <f>G171+G172</f>
        <v>825.8</v>
      </c>
    </row>
    <row r="171" spans="1:7" ht="45">
      <c r="A171" s="11" t="s">
        <v>50</v>
      </c>
      <c r="B171" s="11" t="s">
        <v>47</v>
      </c>
      <c r="C171" s="11" t="s">
        <v>16</v>
      </c>
      <c r="D171" s="34" t="s">
        <v>130</v>
      </c>
      <c r="E171" s="11" t="s">
        <v>20</v>
      </c>
      <c r="F171" s="12" t="s">
        <v>165</v>
      </c>
      <c r="G171" s="10">
        <f>585.5+7.6-78.7</f>
        <v>514.4</v>
      </c>
    </row>
    <row r="172" spans="1:7" ht="16.5" customHeight="1">
      <c r="A172" s="11" t="s">
        <v>50</v>
      </c>
      <c r="B172" s="11" t="s">
        <v>47</v>
      </c>
      <c r="C172" s="11" t="s">
        <v>16</v>
      </c>
      <c r="D172" s="34" t="s">
        <v>130</v>
      </c>
      <c r="E172" s="11" t="s">
        <v>21</v>
      </c>
      <c r="F172" s="12" t="s">
        <v>138</v>
      </c>
      <c r="G172" s="10">
        <f>274.3+45.5-8.4</f>
        <v>311.40000000000003</v>
      </c>
    </row>
    <row r="173" spans="1:7" ht="45">
      <c r="A173" s="11" t="s">
        <v>50</v>
      </c>
      <c r="B173" s="11" t="s">
        <v>47</v>
      </c>
      <c r="C173" s="11" t="s">
        <v>99</v>
      </c>
      <c r="D173" s="11"/>
      <c r="E173" s="11"/>
      <c r="F173" s="12" t="s">
        <v>152</v>
      </c>
      <c r="G173" s="10">
        <f>G174</f>
        <v>3.500000000000001</v>
      </c>
    </row>
    <row r="174" spans="1:7" s="18" customFormat="1" ht="29.25" customHeight="1">
      <c r="A174" s="11" t="s">
        <v>50</v>
      </c>
      <c r="B174" s="11" t="s">
        <v>47</v>
      </c>
      <c r="C174" s="11" t="s">
        <v>102</v>
      </c>
      <c r="D174" s="11"/>
      <c r="E174" s="11"/>
      <c r="F174" s="12" t="s">
        <v>103</v>
      </c>
      <c r="G174" s="10">
        <f>G175</f>
        <v>3.500000000000001</v>
      </c>
    </row>
    <row r="175" spans="1:7" s="18" customFormat="1" ht="15">
      <c r="A175" s="11" t="s">
        <v>50</v>
      </c>
      <c r="B175" s="11" t="s">
        <v>47</v>
      </c>
      <c r="C175" s="11" t="s">
        <v>102</v>
      </c>
      <c r="D175" s="11" t="s">
        <v>132</v>
      </c>
      <c r="E175" s="11"/>
      <c r="F175" s="12" t="s">
        <v>74</v>
      </c>
      <c r="G175" s="10">
        <f>G176</f>
        <v>3.500000000000001</v>
      </c>
    </row>
    <row r="176" spans="1:7" s="18" customFormat="1" ht="45">
      <c r="A176" s="11" t="s">
        <v>50</v>
      </c>
      <c r="B176" s="11" t="s">
        <v>47</v>
      </c>
      <c r="C176" s="11" t="s">
        <v>102</v>
      </c>
      <c r="D176" s="11" t="s">
        <v>132</v>
      </c>
      <c r="E176" s="11" t="s">
        <v>18</v>
      </c>
      <c r="F176" s="12" t="s">
        <v>17</v>
      </c>
      <c r="G176" s="10">
        <f>G177</f>
        <v>3.500000000000001</v>
      </c>
    </row>
    <row r="177" spans="1:7" s="18" customFormat="1" ht="17.25" customHeight="1">
      <c r="A177" s="11" t="s">
        <v>50</v>
      </c>
      <c r="B177" s="11" t="s">
        <v>47</v>
      </c>
      <c r="C177" s="11" t="s">
        <v>102</v>
      </c>
      <c r="D177" s="11" t="s">
        <v>132</v>
      </c>
      <c r="E177" s="11" t="s">
        <v>21</v>
      </c>
      <c r="F177" s="12" t="s">
        <v>138</v>
      </c>
      <c r="G177" s="10">
        <f>8.8-5.3</f>
        <v>3.500000000000001</v>
      </c>
    </row>
    <row r="178" spans="1:7" s="18" customFormat="1" ht="43.5" customHeight="1">
      <c r="A178" s="11" t="s">
        <v>50</v>
      </c>
      <c r="B178" s="11" t="s">
        <v>47</v>
      </c>
      <c r="C178" s="11" t="s">
        <v>139</v>
      </c>
      <c r="D178" s="11"/>
      <c r="E178" s="11"/>
      <c r="F178" s="12" t="s">
        <v>153</v>
      </c>
      <c r="G178" s="10">
        <f>G179</f>
        <v>4.5</v>
      </c>
    </row>
    <row r="179" spans="1:7" s="18" customFormat="1" ht="75">
      <c r="A179" s="11" t="s">
        <v>50</v>
      </c>
      <c r="B179" s="11" t="s">
        <v>47</v>
      </c>
      <c r="C179" s="11" t="s">
        <v>139</v>
      </c>
      <c r="D179" s="11" t="s">
        <v>140</v>
      </c>
      <c r="E179" s="11"/>
      <c r="F179" s="12" t="s">
        <v>141</v>
      </c>
      <c r="G179" s="10">
        <f>G180</f>
        <v>4.5</v>
      </c>
    </row>
    <row r="180" spans="1:7" s="18" customFormat="1" ht="45">
      <c r="A180" s="11" t="s">
        <v>50</v>
      </c>
      <c r="B180" s="11" t="s">
        <v>47</v>
      </c>
      <c r="C180" s="11" t="s">
        <v>139</v>
      </c>
      <c r="D180" s="11" t="s">
        <v>140</v>
      </c>
      <c r="E180" s="11" t="s">
        <v>18</v>
      </c>
      <c r="F180" s="12" t="s">
        <v>17</v>
      </c>
      <c r="G180" s="10">
        <f>G181</f>
        <v>4.5</v>
      </c>
    </row>
    <row r="181" spans="1:7" s="18" customFormat="1" ht="17.25" customHeight="1">
      <c r="A181" s="11" t="s">
        <v>50</v>
      </c>
      <c r="B181" s="11" t="s">
        <v>47</v>
      </c>
      <c r="C181" s="11" t="s">
        <v>139</v>
      </c>
      <c r="D181" s="11" t="s">
        <v>140</v>
      </c>
      <c r="E181" s="11" t="s">
        <v>21</v>
      </c>
      <c r="F181" s="12" t="s">
        <v>138</v>
      </c>
      <c r="G181" s="49">
        <f>9.6-5.1</f>
        <v>4.5</v>
      </c>
    </row>
    <row r="182" spans="1:7" ht="30">
      <c r="A182" s="11" t="s">
        <v>50</v>
      </c>
      <c r="B182" s="11" t="s">
        <v>29</v>
      </c>
      <c r="C182" s="11"/>
      <c r="D182" s="34"/>
      <c r="E182" s="11"/>
      <c r="F182" s="38" t="s">
        <v>28</v>
      </c>
      <c r="G182" s="10">
        <f>G183</f>
        <v>110.9</v>
      </c>
    </row>
    <row r="183" spans="1:7" ht="45">
      <c r="A183" s="46" t="s">
        <v>50</v>
      </c>
      <c r="B183" s="46" t="s">
        <v>29</v>
      </c>
      <c r="C183" s="46" t="s">
        <v>23</v>
      </c>
      <c r="D183" s="47"/>
      <c r="E183" s="46"/>
      <c r="F183" s="48" t="s">
        <v>22</v>
      </c>
      <c r="G183" s="49">
        <f>G184</f>
        <v>110.9</v>
      </c>
    </row>
    <row r="184" spans="1:7" ht="30">
      <c r="A184" s="46" t="s">
        <v>50</v>
      </c>
      <c r="B184" s="46" t="s">
        <v>29</v>
      </c>
      <c r="C184" s="46" t="s">
        <v>23</v>
      </c>
      <c r="D184" s="47" t="s">
        <v>158</v>
      </c>
      <c r="E184" s="46"/>
      <c r="F184" s="48" t="s">
        <v>159</v>
      </c>
      <c r="G184" s="49">
        <f>G185</f>
        <v>110.9</v>
      </c>
    </row>
    <row r="185" spans="1:7" ht="45">
      <c r="A185" s="46" t="s">
        <v>50</v>
      </c>
      <c r="B185" s="46" t="s">
        <v>29</v>
      </c>
      <c r="C185" s="46" t="s">
        <v>23</v>
      </c>
      <c r="D185" s="47" t="s">
        <v>158</v>
      </c>
      <c r="E185" s="46" t="s">
        <v>18</v>
      </c>
      <c r="F185" s="41" t="s">
        <v>165</v>
      </c>
      <c r="G185" s="49">
        <f>G186</f>
        <v>110.9</v>
      </c>
    </row>
    <row r="186" spans="1:7" ht="16.5" customHeight="1">
      <c r="A186" s="46" t="s">
        <v>50</v>
      </c>
      <c r="B186" s="46" t="s">
        <v>29</v>
      </c>
      <c r="C186" s="46" t="s">
        <v>23</v>
      </c>
      <c r="D186" s="47" t="s">
        <v>158</v>
      </c>
      <c r="E186" s="46" t="s">
        <v>21</v>
      </c>
      <c r="F186" s="41" t="s">
        <v>138</v>
      </c>
      <c r="G186" s="49">
        <v>110.9</v>
      </c>
    </row>
    <row r="187" spans="1:7" ht="20.25" customHeight="1">
      <c r="A187" s="72" t="s">
        <v>88</v>
      </c>
      <c r="B187" s="73"/>
      <c r="C187" s="73"/>
      <c r="D187" s="73"/>
      <c r="E187" s="74"/>
      <c r="F187" s="12"/>
      <c r="G187" s="10">
        <f>G156+G19</f>
        <v>227124.73999999996</v>
      </c>
    </row>
    <row r="189" spans="1:6" ht="15.75">
      <c r="A189" s="67" t="s">
        <v>89</v>
      </c>
      <c r="B189" s="67"/>
      <c r="C189" s="67"/>
      <c r="D189" s="67"/>
      <c r="E189" s="67"/>
      <c r="F189" s="2"/>
    </row>
    <row r="190" spans="1:7" ht="30.75" customHeight="1">
      <c r="A190" s="67" t="s">
        <v>105</v>
      </c>
      <c r="B190" s="67"/>
      <c r="C190" s="67"/>
      <c r="D190" s="67"/>
      <c r="E190" s="67"/>
      <c r="F190" s="68" t="s">
        <v>126</v>
      </c>
      <c r="G190" s="68"/>
    </row>
    <row r="191" spans="1:6" ht="10.5" customHeight="1">
      <c r="A191" s="3"/>
      <c r="B191" s="4"/>
      <c r="C191" s="5"/>
      <c r="D191" s="2"/>
      <c r="E191" s="2"/>
      <c r="F191" s="2"/>
    </row>
    <row r="192" spans="1:6" ht="15.75">
      <c r="A192" s="6" t="s">
        <v>90</v>
      </c>
      <c r="B192" s="6"/>
      <c r="C192" s="7"/>
      <c r="D192" s="2"/>
      <c r="E192" s="2"/>
      <c r="F192" s="2"/>
    </row>
    <row r="193" spans="1:7" ht="15.75">
      <c r="A193" s="8" t="s">
        <v>86</v>
      </c>
      <c r="B193" s="9"/>
      <c r="C193" s="2"/>
      <c r="D193" s="2"/>
      <c r="E193" s="2"/>
      <c r="F193" s="2"/>
      <c r="G193" s="43" t="s">
        <v>125</v>
      </c>
    </row>
    <row r="199" spans="1:6" s="19" customFormat="1" ht="15">
      <c r="A199" s="1"/>
      <c r="F199" s="20"/>
    </row>
    <row r="200" spans="1:6" s="19" customFormat="1" ht="15">
      <c r="A200" s="1"/>
      <c r="F200" s="20"/>
    </row>
  </sheetData>
  <sheetProtection/>
  <mergeCells count="21">
    <mergeCell ref="A187:E187"/>
    <mergeCell ref="F15:F16"/>
    <mergeCell ref="A190:E190"/>
    <mergeCell ref="F190:G190"/>
    <mergeCell ref="A1:G1"/>
    <mergeCell ref="A2:G2"/>
    <mergeCell ref="A3:G3"/>
    <mergeCell ref="A4:G4"/>
    <mergeCell ref="A6:G6"/>
    <mergeCell ref="A11:G11"/>
    <mergeCell ref="A189:E189"/>
    <mergeCell ref="A7:G7"/>
    <mergeCell ref="A8:G8"/>
    <mergeCell ref="A13:G13"/>
    <mergeCell ref="A15:A16"/>
    <mergeCell ref="B15:B16"/>
    <mergeCell ref="E15:E16"/>
    <mergeCell ref="G15:G16"/>
    <mergeCell ref="C15:D15"/>
    <mergeCell ref="A9:G9"/>
    <mergeCell ref="A10:G10"/>
  </mergeCells>
  <printOptions horizontalCentered="1"/>
  <pageMargins left="0.9055118110236221" right="0.31496062992125984" top="0.35433070866141736" bottom="0.3937007874015748" header="0" footer="0"/>
  <pageSetup fitToHeight="13" fitToWidth="1" horizontalDpi="600" verticalDpi="600" orientation="portrait" paperSize="9" r:id="rId1"/>
  <rowBreaks count="2" manualBreakCount="2">
    <brk id="27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Аделина</cp:lastModifiedBy>
  <cp:lastPrinted>2023-10-18T12:30:03Z</cp:lastPrinted>
  <dcterms:created xsi:type="dcterms:W3CDTF">2015-10-14T11:43:40Z</dcterms:created>
  <dcterms:modified xsi:type="dcterms:W3CDTF">2023-12-20T11:05:19Z</dcterms:modified>
  <cp:category/>
  <cp:version/>
  <cp:contentType/>
  <cp:contentStatus/>
</cp:coreProperties>
</file>